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_2025\Statisztika\Tanév vége\"/>
    </mc:Choice>
  </mc:AlternateContent>
  <xr:revisionPtr revIDLastSave="0" documentId="13_ncr:1_{14BBD77B-8179-4C0E-B302-6E9C42B29828}" xr6:coauthVersionLast="36" xr6:coauthVersionMax="36" xr10:uidLastSave="{00000000-0000-0000-0000-000000000000}"/>
  <bookViews>
    <workbookView xWindow="-108" yWindow="-108" windowWidth="23256" windowHeight="12456" xr2:uid="{00000000-000D-0000-FFFF-FFFF00000000}"/>
  </bookViews>
  <sheets>
    <sheet name="Munka1" sheetId="1" r:id="rId1"/>
    <sheet name="Munka4" sheetId="4" r:id="rId2"/>
    <sheet name="Munka2" sheetId="2" r:id="rId3"/>
    <sheet name="Munka3" sheetId="3" r:id="rId4"/>
  </sheets>
  <calcPr calcId="191029"/>
</workbook>
</file>

<file path=xl/calcChain.xml><?xml version="1.0" encoding="utf-8"?>
<calcChain xmlns="http://schemas.openxmlformats.org/spreadsheetml/2006/main">
  <c r="G66" i="1" l="1"/>
  <c r="G67" i="1"/>
  <c r="G68" i="1"/>
  <c r="G69" i="1"/>
  <c r="G70" i="1"/>
  <c r="G71" i="1"/>
  <c r="M70" i="1" l="1"/>
  <c r="M71" i="1"/>
  <c r="L69" i="1"/>
  <c r="L70" i="1"/>
  <c r="L71" i="1"/>
  <c r="J69" i="1" l="1"/>
  <c r="M69" i="1" s="1"/>
  <c r="J68" i="1" l="1"/>
  <c r="M68" i="1" s="1"/>
  <c r="L68" i="1" l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I49" i="1"/>
  <c r="H49" i="1"/>
  <c r="F49" i="1"/>
  <c r="G48" i="1"/>
  <c r="L48" i="1" s="1"/>
  <c r="E49" i="1"/>
  <c r="D49" i="1"/>
  <c r="J66" i="1"/>
  <c r="L66" i="1"/>
  <c r="G12" i="1"/>
  <c r="G42" i="1"/>
  <c r="L42" i="1" s="1"/>
  <c r="G41" i="1"/>
  <c r="L41" i="1" s="1"/>
  <c r="G35" i="1"/>
  <c r="G28" i="1"/>
  <c r="M28" i="1" s="1"/>
  <c r="G19" i="1"/>
  <c r="L19" i="1" s="1"/>
  <c r="G18" i="1"/>
  <c r="L18" i="1" s="1"/>
  <c r="G17" i="1"/>
  <c r="L17" i="1" s="1"/>
  <c r="G16" i="1"/>
  <c r="L16" i="1" s="1"/>
  <c r="M48" i="1" l="1"/>
  <c r="M66" i="1"/>
  <c r="M42" i="1"/>
  <c r="M41" i="1"/>
  <c r="M35" i="1"/>
  <c r="L35" i="1"/>
  <c r="M19" i="1"/>
  <c r="M18" i="1"/>
  <c r="M17" i="1"/>
  <c r="M16" i="1"/>
  <c r="L28" i="1"/>
  <c r="G13" i="1" l="1"/>
  <c r="G14" i="1"/>
  <c r="G57" i="1"/>
  <c r="G46" i="1"/>
  <c r="G27" i="1" l="1"/>
  <c r="M27" i="1" s="1"/>
  <c r="G58" i="1"/>
  <c r="G59" i="1"/>
  <c r="G60" i="1"/>
  <c r="G61" i="1"/>
  <c r="G62" i="1"/>
  <c r="G63" i="1"/>
  <c r="G64" i="1"/>
  <c r="G65" i="1"/>
  <c r="L65" i="1" s="1"/>
  <c r="G72" i="1"/>
  <c r="L72" i="1" s="1"/>
  <c r="J65" i="1"/>
  <c r="G37" i="1"/>
  <c r="L37" i="1" s="1"/>
  <c r="M65" i="1" l="1"/>
  <c r="M37" i="1"/>
  <c r="G7" i="1" l="1"/>
  <c r="G8" i="1"/>
  <c r="G9" i="1"/>
  <c r="G10" i="1"/>
  <c r="G11" i="1"/>
  <c r="G15" i="1"/>
  <c r="G20" i="1"/>
  <c r="G21" i="1"/>
  <c r="G22" i="1"/>
  <c r="G23" i="1"/>
  <c r="G24" i="1"/>
  <c r="G25" i="1"/>
  <c r="G6" i="1"/>
  <c r="J64" i="1" l="1"/>
  <c r="M64" i="1" s="1"/>
  <c r="L21" i="1"/>
  <c r="M22" i="1" l="1"/>
  <c r="L64" i="1"/>
  <c r="M21" i="1"/>
  <c r="L22" i="1"/>
  <c r="K73" i="1" l="1"/>
  <c r="I73" i="1"/>
  <c r="H73" i="1"/>
  <c r="J58" i="1"/>
  <c r="J59" i="1"/>
  <c r="J60" i="1"/>
  <c r="J61" i="1"/>
  <c r="J62" i="1"/>
  <c r="J63" i="1"/>
  <c r="J67" i="1"/>
  <c r="J72" i="1"/>
  <c r="J57" i="1"/>
  <c r="L59" i="1"/>
  <c r="L60" i="1"/>
  <c r="L67" i="1"/>
  <c r="L57" i="1"/>
  <c r="M62" i="1" l="1"/>
  <c r="M58" i="1"/>
  <c r="M61" i="1"/>
  <c r="L58" i="1"/>
  <c r="L62" i="1"/>
  <c r="M63" i="1"/>
  <c r="M60" i="1"/>
  <c r="L61" i="1"/>
  <c r="M57" i="1"/>
  <c r="M59" i="1"/>
  <c r="L63" i="1"/>
  <c r="J73" i="1"/>
  <c r="M72" i="1"/>
  <c r="G36" i="1"/>
  <c r="L36" i="1" s="1"/>
  <c r="G38" i="1"/>
  <c r="L38" i="1" s="1"/>
  <c r="G39" i="1"/>
  <c r="L39" i="1" s="1"/>
  <c r="G40" i="1"/>
  <c r="G43" i="1"/>
  <c r="G44" i="1"/>
  <c r="L44" i="1" s="1"/>
  <c r="G45" i="1"/>
  <c r="L45" i="1" s="1"/>
  <c r="L46" i="1"/>
  <c r="G47" i="1"/>
  <c r="G34" i="1"/>
  <c r="K29" i="1"/>
  <c r="K75" i="1" s="1"/>
  <c r="K77" i="1" s="1"/>
  <c r="L43" i="1" l="1"/>
  <c r="M43" i="1"/>
  <c r="M40" i="1"/>
  <c r="L27" i="1"/>
  <c r="M46" i="1"/>
  <c r="L34" i="1"/>
  <c r="M45" i="1"/>
  <c r="M39" i="1"/>
  <c r="M47" i="1"/>
  <c r="M44" i="1"/>
  <c r="M38" i="1"/>
  <c r="M36" i="1"/>
  <c r="L47" i="1"/>
  <c r="L40" i="1"/>
  <c r="G73" i="1"/>
  <c r="E73" i="1"/>
  <c r="F73" i="1"/>
  <c r="J34" i="1"/>
  <c r="K49" i="1"/>
  <c r="K26" i="1"/>
  <c r="J7" i="1"/>
  <c r="M20" i="1"/>
  <c r="J24" i="1"/>
  <c r="J25" i="1"/>
  <c r="L8" i="1"/>
  <c r="L9" i="1"/>
  <c r="L25" i="1"/>
  <c r="D73" i="1"/>
  <c r="M34" i="1" l="1"/>
  <c r="J49" i="1"/>
  <c r="M15" i="1"/>
  <c r="M11" i="1"/>
  <c r="M7" i="1"/>
  <c r="M14" i="1"/>
  <c r="M10" i="1"/>
  <c r="M23" i="1"/>
  <c r="M13" i="1"/>
  <c r="M12" i="1"/>
  <c r="M24" i="1"/>
  <c r="M9" i="1"/>
  <c r="L73" i="1"/>
  <c r="M8" i="1"/>
  <c r="M73" i="1"/>
  <c r="K51" i="1"/>
  <c r="K79" i="1" s="1"/>
  <c r="M25" i="1"/>
  <c r="L24" i="1"/>
  <c r="L23" i="1"/>
  <c r="L20" i="1"/>
  <c r="L15" i="1"/>
  <c r="L14" i="1"/>
  <c r="L13" i="1"/>
  <c r="L12" i="1"/>
  <c r="L11" i="1"/>
  <c r="L10" i="1"/>
  <c r="L7" i="1"/>
  <c r="G29" i="1"/>
  <c r="L6" i="1" l="1"/>
  <c r="G26" i="1"/>
  <c r="M6" i="1"/>
  <c r="I29" i="1"/>
  <c r="J29" i="1"/>
  <c r="M29" i="1" s="1"/>
  <c r="H29" i="1"/>
  <c r="I75" i="1" l="1"/>
  <c r="I77" i="1" s="1"/>
  <c r="H75" i="1"/>
  <c r="H77" i="1" s="1"/>
  <c r="J75" i="1"/>
  <c r="J77" i="1" s="1"/>
  <c r="G49" i="1"/>
  <c r="G51" i="1" l="1"/>
  <c r="L49" i="1"/>
  <c r="M49" i="1"/>
  <c r="I26" i="1"/>
  <c r="I51" i="1" s="1"/>
  <c r="I79" i="1" s="1"/>
  <c r="J26" i="1"/>
  <c r="H26" i="1"/>
  <c r="H51" i="1" s="1"/>
  <c r="H79" i="1" s="1"/>
  <c r="F29" i="1"/>
  <c r="F75" i="1" s="1"/>
  <c r="F77" i="1" s="1"/>
  <c r="E29" i="1"/>
  <c r="E75" i="1" s="1"/>
  <c r="E77" i="1" l="1"/>
  <c r="J51" i="1"/>
  <c r="J79" i="1" s="1"/>
  <c r="M26" i="1"/>
  <c r="E26" i="1"/>
  <c r="E51" i="1" s="1"/>
  <c r="F26" i="1"/>
  <c r="F51" i="1" s="1"/>
  <c r="F79" i="1" s="1"/>
  <c r="E79" i="1" l="1"/>
  <c r="M51" i="1"/>
  <c r="D29" i="1"/>
  <c r="D26" i="1"/>
  <c r="D51" i="1" l="1"/>
  <c r="L26" i="1"/>
  <c r="D75" i="1"/>
  <c r="L29" i="1"/>
  <c r="D77" i="1" l="1"/>
  <c r="D79" i="1" s="1"/>
  <c r="G75" i="1"/>
  <c r="L51" i="1"/>
  <c r="M75" i="1" l="1"/>
  <c r="L75" i="1"/>
  <c r="G77" i="1"/>
  <c r="M77" i="1" s="1"/>
  <c r="G79" i="1"/>
  <c r="M79" i="1" s="1"/>
  <c r="L77" i="1" l="1"/>
  <c r="L79" i="1"/>
</calcChain>
</file>

<file path=xl/sharedStrings.xml><?xml version="1.0" encoding="utf-8"?>
<sst xmlns="http://schemas.openxmlformats.org/spreadsheetml/2006/main" count="154" uniqueCount="86">
  <si>
    <t>Osztály</t>
  </si>
  <si>
    <t>létszám</t>
  </si>
  <si>
    <t>Összesen</t>
  </si>
  <si>
    <t>villanyszerelő</t>
  </si>
  <si>
    <t>fodrász</t>
  </si>
  <si>
    <t>felnőttoktatás összesen</t>
  </si>
  <si>
    <t>Felnőttoktatás - szakképzés</t>
  </si>
  <si>
    <t>Létszám</t>
  </si>
  <si>
    <t>Elégtelen</t>
  </si>
  <si>
    <t>Induló</t>
  </si>
  <si>
    <t>Kimaradt</t>
  </si>
  <si>
    <t>Érkezett</t>
  </si>
  <si>
    <t>1-3 tárgy</t>
  </si>
  <si>
    <t>4 v. több</t>
  </si>
  <si>
    <t>áthelyezve</t>
  </si>
  <si>
    <t>félévkor</t>
  </si>
  <si>
    <t>Létszám változás</t>
  </si>
  <si>
    <t>hegesztő</t>
  </si>
  <si>
    <t>Technikum           9-12. évfolyam  nappali</t>
  </si>
  <si>
    <t>Technikum            12-13. évfolyam</t>
  </si>
  <si>
    <t>édességkészítő</t>
  </si>
  <si>
    <t>Szakképző iskola                      9-11. évfolyam</t>
  </si>
  <si>
    <t>szakképző iskola nappali összesen</t>
  </si>
  <si>
    <t>Szerencsi Szakképzési Centrum Műszaki és Szolgáltatási Technikum és Szakképző Iskola</t>
  </si>
  <si>
    <t>Szépészet</t>
  </si>
  <si>
    <t>Informatika és távközlés</t>
  </si>
  <si>
    <t>Specializált gép- és járműgyártás</t>
  </si>
  <si>
    <t>Ágazat / szakma</t>
  </si>
  <si>
    <t>2/14/A</t>
  </si>
  <si>
    <t>Kk/12/Szk</t>
  </si>
  <si>
    <t>Élelmiszeripar</t>
  </si>
  <si>
    <t>Elektronika és elektrotechnika</t>
  </si>
  <si>
    <t>divatszabó</t>
  </si>
  <si>
    <t>szociális ápoló és gondozó</t>
  </si>
  <si>
    <t>kőműves</t>
  </si>
  <si>
    <t>technikum nappali összesen</t>
  </si>
  <si>
    <t>szakképzés felnőttoktatás összesen</t>
  </si>
  <si>
    <t>Felnőttoktatás</t>
  </si>
  <si>
    <t>Iskola összesen</t>
  </si>
  <si>
    <t>Nappali</t>
  </si>
  <si>
    <t>tagozat</t>
  </si>
  <si>
    <t>nappali tagozat összesen</t>
  </si>
  <si>
    <t>Nem osztályozott</t>
  </si>
  <si>
    <t>informatikai rendszer- és alk.üzem. tech.</t>
  </si>
  <si>
    <t>gépjármű mechatronikai technikus</t>
  </si>
  <si>
    <t>1/9/1</t>
  </si>
  <si>
    <t>1/9/2</t>
  </si>
  <si>
    <t>központifűtés- és gázhálózat rendszerszer.</t>
  </si>
  <si>
    <t>2/10/1</t>
  </si>
  <si>
    <t>2/10/2</t>
  </si>
  <si>
    <t>3/11/1</t>
  </si>
  <si>
    <t>3/11/2</t>
  </si>
  <si>
    <t>Az évet  sikeresen zárók</t>
  </si>
  <si>
    <t>11.A</t>
  </si>
  <si>
    <t>11.B</t>
  </si>
  <si>
    <t>kozmetikus technikus</t>
  </si>
  <si>
    <t>Ksz/Szg/F</t>
  </si>
  <si>
    <t>Ksz/V/F</t>
  </si>
  <si>
    <t>Ksz/D/F</t>
  </si>
  <si>
    <t>Ksz/12/D/F_Sz</t>
  </si>
  <si>
    <t>Ksz/12/HK/F_Sz</t>
  </si>
  <si>
    <t>felnőttoktatás - érettségire felkészítő</t>
  </si>
  <si>
    <t xml:space="preserve"> technikum felnőttoktatás összesen</t>
  </si>
  <si>
    <t>12.A</t>
  </si>
  <si>
    <t>12.B</t>
  </si>
  <si>
    <t>13.B</t>
  </si>
  <si>
    <t>10.A</t>
  </si>
  <si>
    <t>10.B</t>
  </si>
  <si>
    <t>9.B</t>
  </si>
  <si>
    <t>9.A</t>
  </si>
  <si>
    <t>Kk/12-13-2409</t>
  </si>
  <si>
    <t>Kereskedelem</t>
  </si>
  <si>
    <t>Gépészet</t>
  </si>
  <si>
    <t>DSZ-F-2409_Sz</t>
  </si>
  <si>
    <t>HEG-KMV-2409_SZ</t>
  </si>
  <si>
    <t>VSZ-F-2409</t>
  </si>
  <si>
    <t>DSZ-F-2409</t>
  </si>
  <si>
    <t>CUK-2410</t>
  </si>
  <si>
    <t>cukrász</t>
  </si>
  <si>
    <t>technikai osztály</t>
  </si>
  <si>
    <t>2024/2025-es tanév (év vége)</t>
  </si>
  <si>
    <t>év végén</t>
  </si>
  <si>
    <t>CUK-F-2502</t>
  </si>
  <si>
    <t>SÁP-F-2503</t>
  </si>
  <si>
    <t>SÁP-F-2503-KH</t>
  </si>
  <si>
    <t>FDR-F-2502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</si>
</sst>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0">
    <xf numFmtId="0" fontId="0" fillId="0" borderId="0" xfId="0"/>
    <xf numFmtId="49" fontId="0" fillId="0" borderId="0" xfId="0" applyNumberFormat="1"/>
    <xf numFmtId="49" fontId="4" fillId="2" borderId="2" xfId="0" applyNumberFormat="1" applyFont="1" applyFill="1" applyBorder="1" applyAlignment="1">
      <alignment horizontal="left" vertical="center"/>
    </xf>
    <xf numFmtId="49" fontId="4" fillId="2" borderId="6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164" fontId="0" fillId="2" borderId="44" xfId="0" applyNumberFormat="1" applyFill="1" applyBorder="1"/>
    <xf numFmtId="0" fontId="11" fillId="2" borderId="44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0" fillId="3" borderId="0" xfId="0" applyFill="1"/>
    <xf numFmtId="0" fontId="11" fillId="2" borderId="4" xfId="0" applyFont="1" applyFill="1" applyBorder="1" applyAlignment="1">
      <alignment horizontal="center"/>
    </xf>
    <xf numFmtId="0" fontId="0" fillId="4" borderId="0" xfId="0" applyFill="1"/>
    <xf numFmtId="0" fontId="11" fillId="2" borderId="3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43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1" fontId="0" fillId="2" borderId="56" xfId="0" applyNumberFormat="1" applyFill="1" applyBorder="1" applyAlignment="1">
      <alignment horizontal="center"/>
    </xf>
    <xf numFmtId="1" fontId="0" fillId="2" borderId="66" xfId="0" applyNumberForma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2" borderId="4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3" xfId="0" applyNumberFormat="1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21" xfId="0" applyNumberFormat="1" applyFont="1" applyFill="1" applyBorder="1" applyAlignment="1">
      <alignment horizontal="center" vertical="center"/>
    </xf>
    <xf numFmtId="49" fontId="4" fillId="2" borderId="76" xfId="0" applyNumberFormat="1" applyFont="1" applyFill="1" applyBorder="1" applyAlignment="1">
      <alignment horizontal="left"/>
    </xf>
    <xf numFmtId="49" fontId="4" fillId="2" borderId="9" xfId="0" applyNumberFormat="1" applyFont="1" applyFill="1" applyBorder="1" applyAlignment="1">
      <alignment horizontal="left"/>
    </xf>
    <xf numFmtId="0" fontId="0" fillId="2" borderId="55" xfId="0" applyFill="1" applyBorder="1" applyAlignment="1">
      <alignment horizontal="center" vertical="center"/>
    </xf>
    <xf numFmtId="49" fontId="4" fillId="2" borderId="50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66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1" fontId="4" fillId="2" borderId="38" xfId="0" applyNumberFormat="1" applyFont="1" applyFill="1" applyBorder="1" applyAlignment="1">
      <alignment horizontal="center" vertical="center"/>
    </xf>
    <xf numFmtId="9" fontId="4" fillId="2" borderId="39" xfId="1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/>
    </xf>
    <xf numFmtId="49" fontId="3" fillId="2" borderId="21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1" fontId="4" fillId="2" borderId="16" xfId="0" applyNumberFormat="1" applyFont="1" applyFill="1" applyBorder="1" applyAlignment="1">
      <alignment horizontal="center" vertical="center"/>
    </xf>
    <xf numFmtId="9" fontId="4" fillId="2" borderId="10" xfId="1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/>
    </xf>
    <xf numFmtId="49" fontId="4" fillId="2" borderId="8" xfId="0" applyNumberFormat="1" applyFont="1" applyFill="1" applyBorder="1"/>
    <xf numFmtId="0" fontId="0" fillId="2" borderId="2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0" fillId="2" borderId="65" xfId="0" applyNumberFormat="1" applyFill="1" applyBorder="1"/>
    <xf numFmtId="164" fontId="7" fillId="2" borderId="8" xfId="0" applyNumberFormat="1" applyFont="1" applyFill="1" applyBorder="1"/>
    <xf numFmtId="164" fontId="0" fillId="2" borderId="47" xfId="0" applyNumberFormat="1" applyFill="1" applyBorder="1"/>
    <xf numFmtId="164" fontId="7" fillId="2" borderId="43" xfId="0" applyNumberFormat="1" applyFont="1" applyFill="1" applyBorder="1"/>
    <xf numFmtId="0" fontId="0" fillId="2" borderId="4" xfId="0" applyFill="1" applyBorder="1" applyAlignment="1">
      <alignment horizontal="center" vertical="center"/>
    </xf>
    <xf numFmtId="0" fontId="10" fillId="2" borderId="43" xfId="0" applyFont="1" applyFill="1" applyBorder="1" applyAlignment="1">
      <alignment horizontal="left" wrapText="1"/>
    </xf>
    <xf numFmtId="49" fontId="4" fillId="2" borderId="3" xfId="0" applyNumberFormat="1" applyFont="1" applyFill="1" applyBorder="1" applyAlignment="1">
      <alignment horizontal="center"/>
    </xf>
    <xf numFmtId="49" fontId="4" fillId="2" borderId="42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0" fillId="2" borderId="77" xfId="0" applyFill="1" applyBorder="1" applyAlignment="1">
      <alignment horizontal="center"/>
    </xf>
    <xf numFmtId="0" fontId="11" fillId="2" borderId="75" xfId="0" applyFont="1" applyFill="1" applyBorder="1" applyAlignment="1">
      <alignment horizontal="center"/>
    </xf>
    <xf numFmtId="0" fontId="11" fillId="2" borderId="78" xfId="0" applyFont="1" applyFill="1" applyBorder="1" applyAlignment="1">
      <alignment horizontal="center"/>
    </xf>
    <xf numFmtId="164" fontId="0" fillId="2" borderId="79" xfId="0" applyNumberFormat="1" applyFill="1" applyBorder="1"/>
    <xf numFmtId="164" fontId="7" fillId="2" borderId="76" xfId="0" applyNumberFormat="1" applyFont="1" applyFill="1" applyBorder="1"/>
    <xf numFmtId="0" fontId="0" fillId="2" borderId="1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" fontId="0" fillId="2" borderId="69" xfId="0" applyNumberFormat="1" applyFill="1" applyBorder="1" applyAlignment="1">
      <alignment horizontal="center"/>
    </xf>
    <xf numFmtId="164" fontId="0" fillId="2" borderId="0" xfId="0" applyNumberFormat="1" applyFill="1"/>
    <xf numFmtId="164" fontId="7" fillId="2" borderId="9" xfId="0" applyNumberFormat="1" applyFont="1" applyFill="1" applyBorder="1"/>
    <xf numFmtId="0" fontId="3" fillId="2" borderId="16" xfId="0" applyFont="1" applyFill="1" applyBorder="1" applyAlignment="1">
      <alignment horizontal="center" vertical="center" wrapText="1"/>
    </xf>
    <xf numFmtId="49" fontId="9" fillId="2" borderId="27" xfId="0" applyNumberFormat="1" applyFont="1" applyFill="1" applyBorder="1" applyAlignment="1">
      <alignment horizontal="center"/>
    </xf>
    <xf numFmtId="49" fontId="9" fillId="2" borderId="28" xfId="0" applyNumberFormat="1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62" xfId="0" applyFont="1" applyFill="1" applyBorder="1" applyAlignment="1">
      <alignment horizontal="center"/>
    </xf>
    <xf numFmtId="0" fontId="8" fillId="2" borderId="61" xfId="0" applyFont="1" applyFill="1" applyBorder="1" applyAlignment="1">
      <alignment horizontal="center"/>
    </xf>
    <xf numFmtId="1" fontId="8" fillId="2" borderId="73" xfId="0" applyNumberFormat="1" applyFont="1" applyFill="1" applyBorder="1" applyAlignment="1">
      <alignment horizontal="center"/>
    </xf>
    <xf numFmtId="164" fontId="7" fillId="2" borderId="34" xfId="0" applyNumberFormat="1" applyFont="1" applyFill="1" applyBorder="1"/>
    <xf numFmtId="164" fontId="7" fillId="2" borderId="51" xfId="0" applyNumberFormat="1" applyFont="1" applyFill="1" applyBorder="1"/>
    <xf numFmtId="0" fontId="3" fillId="2" borderId="14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0" fontId="4" fillId="2" borderId="44" xfId="0" applyFont="1" applyFill="1" applyBorder="1" applyAlignment="1">
      <alignment horizontal="left"/>
    </xf>
    <xf numFmtId="0" fontId="0" fillId="2" borderId="31" xfId="0" applyFill="1" applyBorder="1" applyAlignment="1">
      <alignment horizontal="center"/>
    </xf>
    <xf numFmtId="1" fontId="0" fillId="2" borderId="71" xfId="0" applyNumberFormat="1" applyFill="1" applyBorder="1" applyAlignment="1">
      <alignment horizontal="center"/>
    </xf>
    <xf numFmtId="164" fontId="7" fillId="2" borderId="81" xfId="0" applyNumberFormat="1" applyFont="1" applyFill="1" applyBorder="1"/>
    <xf numFmtId="49" fontId="4" fillId="2" borderId="4" xfId="0" applyNumberFormat="1" applyFont="1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1" fontId="0" fillId="2" borderId="70" xfId="0" applyNumberFormat="1" applyFill="1" applyBorder="1" applyAlignment="1">
      <alignment horizontal="center"/>
    </xf>
    <xf numFmtId="164" fontId="0" fillId="2" borderId="46" xfId="0" applyNumberFormat="1" applyFill="1" applyBorder="1"/>
    <xf numFmtId="164" fontId="7" fillId="2" borderId="82" xfId="0" applyNumberFormat="1" applyFont="1" applyFill="1" applyBorder="1"/>
    <xf numFmtId="49" fontId="5" fillId="2" borderId="20" xfId="0" applyNumberFormat="1" applyFont="1" applyFill="1" applyBorder="1" applyAlignment="1">
      <alignment horizontal="center"/>
    </xf>
    <xf numFmtId="49" fontId="5" fillId="2" borderId="45" xfId="0" applyNumberFormat="1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52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1" fontId="6" fillId="2" borderId="68" xfId="0" applyNumberFormat="1" applyFont="1" applyFill="1" applyBorder="1" applyAlignment="1">
      <alignment horizontal="center"/>
    </xf>
    <xf numFmtId="164" fontId="6" fillId="2" borderId="24" xfId="0" applyNumberFormat="1" applyFont="1" applyFill="1" applyBorder="1"/>
    <xf numFmtId="0" fontId="3" fillId="2" borderId="17" xfId="0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164" fontId="6" fillId="2" borderId="17" xfId="0" applyNumberFormat="1" applyFont="1" applyFill="1" applyBorder="1"/>
    <xf numFmtId="164" fontId="0" fillId="2" borderId="17" xfId="0" applyNumberFormat="1" applyFill="1" applyBorder="1"/>
    <xf numFmtId="49" fontId="4" fillId="2" borderId="11" xfId="0" applyNumberFormat="1" applyFont="1" applyFill="1" applyBorder="1" applyAlignment="1">
      <alignment horizontal="center" vertical="center"/>
    </xf>
    <xf numFmtId="49" fontId="4" fillId="2" borderId="44" xfId="0" applyNumberFormat="1" applyFont="1" applyFill="1" applyBorder="1"/>
    <xf numFmtId="0" fontId="0" fillId="2" borderId="32" xfId="0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64" fontId="0" fillId="2" borderId="18" xfId="0" applyNumberFormat="1" applyFill="1" applyBorder="1"/>
    <xf numFmtId="49" fontId="4" fillId="2" borderId="9" xfId="0" applyNumberFormat="1" applyFont="1" applyFill="1" applyBorder="1"/>
    <xf numFmtId="164" fontId="0" fillId="2" borderId="9" xfId="0" applyNumberFormat="1" applyFill="1" applyBorder="1"/>
    <xf numFmtId="0" fontId="0" fillId="2" borderId="15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/>
    </xf>
    <xf numFmtId="164" fontId="0" fillId="2" borderId="43" xfId="0" applyNumberFormat="1" applyFill="1" applyBorder="1"/>
    <xf numFmtId="49" fontId="4" fillId="2" borderId="43" xfId="0" applyNumberFormat="1" applyFont="1" applyFill="1" applyBorder="1" applyAlignment="1">
      <alignment horizontal="left" vertical="center"/>
    </xf>
    <xf numFmtId="164" fontId="0" fillId="2" borderId="74" xfId="0" applyNumberFormat="1" applyFill="1" applyBorder="1"/>
    <xf numFmtId="49" fontId="4" fillId="2" borderId="2" xfId="0" applyNumberFormat="1" applyFont="1" applyFill="1" applyBorder="1" applyAlignment="1">
      <alignment horizontal="center" vertical="center"/>
    </xf>
    <xf numFmtId="49" fontId="4" fillId="2" borderId="39" xfId="0" applyNumberFormat="1" applyFont="1" applyFill="1" applyBorder="1" applyAlignment="1">
      <alignment horizontal="left" vertical="center"/>
    </xf>
    <xf numFmtId="49" fontId="4" fillId="2" borderId="39" xfId="0" applyNumberFormat="1" applyFont="1" applyFill="1" applyBorder="1" applyAlignment="1">
      <alignment horizontal="left"/>
    </xf>
    <xf numFmtId="0" fontId="4" fillId="2" borderId="30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1" fillId="2" borderId="50" xfId="0" applyFont="1" applyFill="1" applyBorder="1" applyAlignment="1">
      <alignment horizontal="center"/>
    </xf>
    <xf numFmtId="164" fontId="0" fillId="2" borderId="83" xfId="0" applyNumberFormat="1" applyFill="1" applyBorder="1"/>
    <xf numFmtId="164" fontId="0" fillId="2" borderId="50" xfId="0" applyNumberFormat="1" applyFill="1" applyBorder="1"/>
    <xf numFmtId="0" fontId="0" fillId="2" borderId="16" xfId="0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center"/>
    </xf>
    <xf numFmtId="0" fontId="8" fillId="2" borderId="28" xfId="0" applyFont="1" applyFill="1" applyBorder="1"/>
    <xf numFmtId="0" fontId="7" fillId="2" borderId="61" xfId="0" applyFont="1" applyFill="1" applyBorder="1" applyAlignment="1">
      <alignment horizontal="center"/>
    </xf>
    <xf numFmtId="0" fontId="7" fillId="2" borderId="51" xfId="0" applyFont="1" applyFill="1" applyBorder="1" applyAlignment="1">
      <alignment horizontal="center"/>
    </xf>
    <xf numFmtId="0" fontId="7" fillId="2" borderId="52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" fontId="7" fillId="2" borderId="68" xfId="0" applyNumberFormat="1" applyFont="1" applyFill="1" applyBorder="1" applyAlignment="1">
      <alignment horizontal="center"/>
    </xf>
    <xf numFmtId="164" fontId="7" fillId="2" borderId="61" xfId="0" applyNumberFormat="1" applyFont="1" applyFill="1" applyBorder="1"/>
    <xf numFmtId="0" fontId="0" fillId="2" borderId="0" xfId="0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center"/>
    </xf>
    <xf numFmtId="0" fontId="8" fillId="2" borderId="0" xfId="0" applyFont="1" applyFill="1"/>
    <xf numFmtId="0" fontId="7" fillId="2" borderId="0" xfId="0" applyFont="1" applyFill="1" applyAlignment="1">
      <alignment horizontal="center"/>
    </xf>
    <xf numFmtId="164" fontId="7" fillId="2" borderId="0" xfId="0" applyNumberFormat="1" applyFont="1" applyFill="1"/>
    <xf numFmtId="0" fontId="3" fillId="2" borderId="14" xfId="0" applyFont="1" applyFill="1" applyBorder="1" applyAlignment="1">
      <alignment horizontal="center" vertical="center" wrapText="1"/>
    </xf>
    <xf numFmtId="49" fontId="9" fillId="2" borderId="54" xfId="0" applyNumberFormat="1" applyFont="1" applyFill="1" applyBorder="1" applyAlignment="1">
      <alignment horizontal="center" vertical="center"/>
    </xf>
    <xf numFmtId="49" fontId="9" fillId="2" borderId="64" xfId="0" applyNumberFormat="1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164" fontId="7" fillId="2" borderId="14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49" fontId="9" fillId="2" borderId="27" xfId="0" applyNumberFormat="1" applyFont="1" applyFill="1" applyBorder="1" applyAlignment="1">
      <alignment horizontal="center" vertical="center"/>
    </xf>
    <xf numFmtId="49" fontId="9" fillId="2" borderId="28" xfId="0" applyNumberFormat="1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164" fontId="7" fillId="2" borderId="16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/>
    </xf>
    <xf numFmtId="49" fontId="4" fillId="2" borderId="1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0" fontId="0" fillId="2" borderId="42" xfId="0" applyFill="1" applyBorder="1" applyAlignment="1">
      <alignment horizontal="center"/>
    </xf>
    <xf numFmtId="1" fontId="0" fillId="2" borderId="67" xfId="0" applyNumberForma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left" vertical="center"/>
    </xf>
    <xf numFmtId="0" fontId="0" fillId="2" borderId="47" xfId="0" applyFill="1" applyBorder="1" applyAlignment="1">
      <alignment horizontal="center"/>
    </xf>
    <xf numFmtId="49" fontId="4" fillId="2" borderId="80" xfId="0" applyNumberFormat="1" applyFont="1" applyFill="1" applyBorder="1" applyAlignment="1">
      <alignment horizontal="left"/>
    </xf>
    <xf numFmtId="49" fontId="4" fillId="2" borderId="7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1" fontId="0" fillId="2" borderId="2" xfId="0" applyNumberFormat="1" applyFill="1" applyBorder="1" applyAlignment="1">
      <alignment horizontal="center"/>
    </xf>
    <xf numFmtId="164" fontId="0" fillId="2" borderId="30" xfId="0" applyNumberFormat="1" applyFill="1" applyBorder="1"/>
    <xf numFmtId="49" fontId="4" fillId="2" borderId="6" xfId="0" applyNumberFormat="1" applyFont="1" applyFill="1" applyBorder="1" applyAlignment="1">
      <alignment horizontal="left" vertical="center"/>
    </xf>
    <xf numFmtId="1" fontId="0" fillId="2" borderId="40" xfId="0" applyNumberFormat="1" applyFill="1" applyBorder="1" applyAlignment="1">
      <alignment horizontal="center"/>
    </xf>
    <xf numFmtId="49" fontId="9" fillId="2" borderId="45" xfId="0" applyNumberFormat="1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8" fillId="2" borderId="63" xfId="0" applyFont="1" applyFill="1" applyBorder="1" applyAlignment="1">
      <alignment horizontal="center"/>
    </xf>
    <xf numFmtId="164" fontId="0" fillId="2" borderId="34" xfId="0" applyNumberFormat="1" applyFill="1" applyBorder="1"/>
    <xf numFmtId="164" fontId="0" fillId="2" borderId="51" xfId="0" applyNumberFormat="1" applyFill="1" applyBorder="1"/>
    <xf numFmtId="0" fontId="8" fillId="2" borderId="0" xfId="0" applyFont="1" applyFill="1" applyAlignment="1">
      <alignment horizontal="center"/>
    </xf>
    <xf numFmtId="1" fontId="8" fillId="2" borderId="0" xfId="0" applyNumberFormat="1" applyFont="1" applyFill="1"/>
    <xf numFmtId="164" fontId="8" fillId="2" borderId="0" xfId="0" applyNumberFormat="1" applyFont="1" applyFill="1"/>
    <xf numFmtId="0" fontId="3" fillId="2" borderId="58" xfId="0" applyFont="1" applyFill="1" applyBorder="1" applyAlignment="1">
      <alignment horizontal="center" vertical="center" wrapText="1"/>
    </xf>
    <xf numFmtId="49" fontId="9" fillId="2" borderId="59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164" fontId="8" fillId="2" borderId="53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164" fontId="7" fillId="2" borderId="53" xfId="0" applyNumberFormat="1" applyFont="1" applyFill="1" applyBorder="1" applyAlignment="1">
      <alignment horizontal="center" vertical="center"/>
    </xf>
    <xf numFmtId="0" fontId="4" fillId="2" borderId="0" xfId="0" applyFont="1" applyFill="1"/>
    <xf numFmtId="49" fontId="4" fillId="2" borderId="0" xfId="0" applyNumberFormat="1" applyFont="1" applyFill="1"/>
    <xf numFmtId="0" fontId="0" fillId="2" borderId="0" xfId="0" applyFill="1" applyAlignment="1">
      <alignment horizontal="center"/>
    </xf>
    <xf numFmtId="0" fontId="0" fillId="2" borderId="24" xfId="0" applyFill="1" applyBorder="1" applyAlignment="1">
      <alignment horizontal="center"/>
    </xf>
    <xf numFmtId="1" fontId="0" fillId="2" borderId="24" xfId="0" applyNumberFormat="1" applyFill="1" applyBorder="1"/>
    <xf numFmtId="164" fontId="0" fillId="2" borderId="24" xfId="0" applyNumberFormat="1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4" fontId="7" fillId="2" borderId="17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4"/>
  <sheetViews>
    <sheetView tabSelected="1" workbookViewId="0">
      <selection activeCell="J11" sqref="J11"/>
    </sheetView>
  </sheetViews>
  <sheetFormatPr defaultRowHeight="13.2" x14ac:dyDescent="0.25"/>
  <cols>
    <col min="1" max="1" width="13.109375" customWidth="1"/>
    <col min="2" max="2" width="14.109375" style="1" bestFit="1" customWidth="1"/>
    <col min="3" max="3" width="30.6640625" customWidth="1"/>
    <col min="4" max="4" width="8.5546875" style="10" customWidth="1"/>
    <col min="5" max="11" width="8.5546875" customWidth="1"/>
    <col min="12" max="12" width="9.5546875" customWidth="1"/>
    <col min="13" max="13" width="9.88671875" customWidth="1"/>
    <col min="15" max="54" width="8.88671875" style="37"/>
  </cols>
  <sheetData>
    <row r="1" spans="1:14" ht="23.25" customHeight="1" x14ac:dyDescent="0.25">
      <c r="A1" s="35" t="s">
        <v>23</v>
      </c>
      <c r="B1" s="35"/>
      <c r="C1" s="35"/>
      <c r="D1" s="36" t="s">
        <v>80</v>
      </c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14" ht="15.75" customHeight="1" thickBot="1" x14ac:dyDescent="0.3">
      <c r="A2" s="38"/>
      <c r="B2" s="38"/>
      <c r="C2" s="38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15" customHeight="1" x14ac:dyDescent="0.25">
      <c r="A3" s="39"/>
      <c r="B3" s="40" t="s">
        <v>0</v>
      </c>
      <c r="C3" s="41" t="s">
        <v>27</v>
      </c>
      <c r="D3" s="42" t="s">
        <v>7</v>
      </c>
      <c r="E3" s="42"/>
      <c r="F3" s="42"/>
      <c r="G3" s="42"/>
      <c r="H3" s="43" t="s">
        <v>8</v>
      </c>
      <c r="I3" s="42"/>
      <c r="J3" s="44"/>
      <c r="K3" s="45" t="s">
        <v>42</v>
      </c>
      <c r="L3" s="46" t="s">
        <v>16</v>
      </c>
      <c r="M3" s="47" t="s">
        <v>52</v>
      </c>
      <c r="N3" s="37"/>
    </row>
    <row r="4" spans="1:14" ht="14.25" customHeight="1" x14ac:dyDescent="0.25">
      <c r="A4" s="48"/>
      <c r="B4" s="49"/>
      <c r="C4" s="50"/>
      <c r="D4" s="51" t="s">
        <v>9</v>
      </c>
      <c r="E4" s="52" t="s">
        <v>10</v>
      </c>
      <c r="F4" s="53" t="s">
        <v>11</v>
      </c>
      <c r="G4" s="54" t="s">
        <v>7</v>
      </c>
      <c r="H4" s="55" t="s">
        <v>12</v>
      </c>
      <c r="I4" s="53" t="s">
        <v>13</v>
      </c>
      <c r="J4" s="56" t="s">
        <v>2</v>
      </c>
      <c r="K4" s="57"/>
      <c r="L4" s="58"/>
      <c r="M4" s="59"/>
      <c r="N4" s="37"/>
    </row>
    <row r="5" spans="1:14" ht="15" customHeight="1" thickBot="1" x14ac:dyDescent="0.3">
      <c r="A5" s="60"/>
      <c r="B5" s="61"/>
      <c r="C5" s="62"/>
      <c r="D5" s="63" t="s">
        <v>1</v>
      </c>
      <c r="E5" s="64" t="s">
        <v>14</v>
      </c>
      <c r="F5" s="65"/>
      <c r="G5" s="66" t="s">
        <v>81</v>
      </c>
      <c r="H5" s="67"/>
      <c r="I5" s="65"/>
      <c r="J5" s="68"/>
      <c r="K5" s="69"/>
      <c r="L5" s="70"/>
      <c r="M5" s="71"/>
      <c r="N5" s="37"/>
    </row>
    <row r="6" spans="1:14" ht="17.100000000000001" customHeight="1" thickBot="1" x14ac:dyDescent="0.3">
      <c r="A6" s="72" t="s">
        <v>18</v>
      </c>
      <c r="B6" s="73" t="s">
        <v>69</v>
      </c>
      <c r="C6" s="74" t="s">
        <v>24</v>
      </c>
      <c r="D6" s="75">
        <v>20</v>
      </c>
      <c r="E6" s="9">
        <v>5</v>
      </c>
      <c r="F6" s="9">
        <v>0</v>
      </c>
      <c r="G6" s="20">
        <f>D6-E6+F6</f>
        <v>15</v>
      </c>
      <c r="H6" s="24">
        <v>3</v>
      </c>
      <c r="I6" s="76">
        <v>1</v>
      </c>
      <c r="J6" s="26">
        <v>0</v>
      </c>
      <c r="K6" s="19">
        <v>1</v>
      </c>
      <c r="L6" s="77">
        <f>(G6-D6)/D6</f>
        <v>-0.25</v>
      </c>
      <c r="M6" s="78">
        <f>(G6-(J6+K6))/G6</f>
        <v>0.93333333333333335</v>
      </c>
      <c r="N6" s="37"/>
    </row>
    <row r="7" spans="1:14" ht="17.100000000000001" customHeight="1" thickBot="1" x14ac:dyDescent="0.3">
      <c r="A7" s="72"/>
      <c r="B7" s="27" t="s">
        <v>68</v>
      </c>
      <c r="C7" s="28" t="s">
        <v>25</v>
      </c>
      <c r="D7" s="75">
        <v>12</v>
      </c>
      <c r="E7" s="9">
        <v>1</v>
      </c>
      <c r="F7" s="9">
        <v>2</v>
      </c>
      <c r="G7" s="20">
        <f t="shared" ref="G7:G25" si="0">D7-E7+F7</f>
        <v>13</v>
      </c>
      <c r="H7" s="24">
        <v>1</v>
      </c>
      <c r="I7" s="25">
        <v>0</v>
      </c>
      <c r="J7" s="26">
        <f t="shared" ref="J7:J25" si="1">H7+I7</f>
        <v>1</v>
      </c>
      <c r="K7" s="19">
        <v>1</v>
      </c>
      <c r="L7" s="79">
        <f t="shared" ref="L7:L26" si="2">(G7-D7)/D7</f>
        <v>8.3333333333333329E-2</v>
      </c>
      <c r="M7" s="80">
        <f t="shared" ref="M7:M29" si="3">(G7-(J7+K7))/G7</f>
        <v>0.84615384615384615</v>
      </c>
      <c r="N7" s="37"/>
    </row>
    <row r="8" spans="1:14" ht="17.100000000000001" customHeight="1" thickBot="1" x14ac:dyDescent="0.3">
      <c r="A8" s="72"/>
      <c r="B8" s="81"/>
      <c r="C8" s="82" t="s">
        <v>26</v>
      </c>
      <c r="D8" s="75">
        <v>12</v>
      </c>
      <c r="E8" s="9">
        <v>2</v>
      </c>
      <c r="F8" s="9">
        <v>3</v>
      </c>
      <c r="G8" s="20">
        <f t="shared" si="0"/>
        <v>13</v>
      </c>
      <c r="H8" s="24">
        <v>2</v>
      </c>
      <c r="I8" s="25">
        <v>0</v>
      </c>
      <c r="J8" s="26">
        <f t="shared" ref="J8:J23" si="4">H8+I8</f>
        <v>2</v>
      </c>
      <c r="K8" s="19">
        <v>2</v>
      </c>
      <c r="L8" s="79">
        <f t="shared" si="2"/>
        <v>8.3333333333333329E-2</v>
      </c>
      <c r="M8" s="80">
        <f t="shared" si="3"/>
        <v>0.69230769230769229</v>
      </c>
      <c r="N8" s="37"/>
    </row>
    <row r="9" spans="1:14" ht="17.100000000000001" customHeight="1" thickBot="1" x14ac:dyDescent="0.3">
      <c r="A9" s="72"/>
      <c r="B9" s="83" t="s">
        <v>66</v>
      </c>
      <c r="C9" s="28" t="s">
        <v>24</v>
      </c>
      <c r="D9" s="75">
        <v>19</v>
      </c>
      <c r="E9" s="9">
        <v>0</v>
      </c>
      <c r="F9" s="9">
        <v>0</v>
      </c>
      <c r="G9" s="20">
        <f t="shared" si="0"/>
        <v>19</v>
      </c>
      <c r="H9" s="24">
        <v>1</v>
      </c>
      <c r="I9" s="25">
        <v>0</v>
      </c>
      <c r="J9" s="26">
        <f t="shared" si="4"/>
        <v>1</v>
      </c>
      <c r="K9" s="19">
        <v>0</v>
      </c>
      <c r="L9" s="79">
        <f t="shared" si="2"/>
        <v>0</v>
      </c>
      <c r="M9" s="80">
        <f t="shared" si="3"/>
        <v>0.94736842105263153</v>
      </c>
      <c r="N9" s="37"/>
    </row>
    <row r="10" spans="1:14" ht="17.100000000000001" customHeight="1" thickBot="1" x14ac:dyDescent="0.3">
      <c r="A10" s="72"/>
      <c r="B10" s="27" t="s">
        <v>67</v>
      </c>
      <c r="C10" s="84" t="s">
        <v>25</v>
      </c>
      <c r="D10" s="75">
        <v>11</v>
      </c>
      <c r="E10" s="9">
        <v>1</v>
      </c>
      <c r="F10" s="9">
        <v>2</v>
      </c>
      <c r="G10" s="20">
        <f t="shared" si="0"/>
        <v>12</v>
      </c>
      <c r="H10" s="24">
        <v>0</v>
      </c>
      <c r="I10" s="25">
        <v>0</v>
      </c>
      <c r="J10" s="26">
        <f t="shared" si="4"/>
        <v>0</v>
      </c>
      <c r="K10" s="19">
        <v>0</v>
      </c>
      <c r="L10" s="79">
        <f t="shared" si="2"/>
        <v>9.0909090909090912E-2</v>
      </c>
      <c r="M10" s="80">
        <f t="shared" si="3"/>
        <v>1</v>
      </c>
      <c r="N10" s="37"/>
    </row>
    <row r="11" spans="1:14" ht="17.100000000000001" customHeight="1" thickBot="1" x14ac:dyDescent="0.3">
      <c r="A11" s="72"/>
      <c r="B11" s="81"/>
      <c r="C11" s="82" t="s">
        <v>26</v>
      </c>
      <c r="D11" s="75">
        <v>10</v>
      </c>
      <c r="E11" s="9">
        <v>0</v>
      </c>
      <c r="F11" s="9">
        <v>0</v>
      </c>
      <c r="G11" s="20">
        <f t="shared" si="0"/>
        <v>10</v>
      </c>
      <c r="H11" s="24">
        <v>2</v>
      </c>
      <c r="I11" s="25">
        <v>0</v>
      </c>
      <c r="J11" s="26">
        <f t="shared" si="4"/>
        <v>2</v>
      </c>
      <c r="K11" s="19">
        <v>0</v>
      </c>
      <c r="L11" s="79">
        <f t="shared" si="2"/>
        <v>0</v>
      </c>
      <c r="M11" s="80">
        <f t="shared" si="3"/>
        <v>0.8</v>
      </c>
      <c r="N11" s="37"/>
    </row>
    <row r="12" spans="1:14" ht="17.100000000000001" customHeight="1" thickBot="1" x14ac:dyDescent="0.3">
      <c r="A12" s="72"/>
      <c r="B12" s="27" t="s">
        <v>53</v>
      </c>
      <c r="C12" s="28" t="s">
        <v>4</v>
      </c>
      <c r="D12" s="75">
        <v>15</v>
      </c>
      <c r="E12" s="9">
        <v>0</v>
      </c>
      <c r="F12" s="9">
        <v>0</v>
      </c>
      <c r="G12" s="20">
        <f t="shared" si="0"/>
        <v>15</v>
      </c>
      <c r="H12" s="24">
        <v>0</v>
      </c>
      <c r="I12" s="25">
        <v>0</v>
      </c>
      <c r="J12" s="26">
        <f t="shared" si="4"/>
        <v>0</v>
      </c>
      <c r="K12" s="19">
        <v>0</v>
      </c>
      <c r="L12" s="79">
        <f t="shared" si="2"/>
        <v>0</v>
      </c>
      <c r="M12" s="80">
        <f t="shared" si="3"/>
        <v>1</v>
      </c>
      <c r="N12" s="37"/>
    </row>
    <row r="13" spans="1:14" ht="17.100000000000001" customHeight="1" thickBot="1" x14ac:dyDescent="0.3">
      <c r="A13" s="72"/>
      <c r="B13" s="29"/>
      <c r="C13" s="28" t="s">
        <v>55</v>
      </c>
      <c r="D13" s="75">
        <v>9</v>
      </c>
      <c r="E13" s="9">
        <v>0</v>
      </c>
      <c r="F13" s="9">
        <v>0</v>
      </c>
      <c r="G13" s="20">
        <f t="shared" si="0"/>
        <v>9</v>
      </c>
      <c r="H13" s="24">
        <v>0</v>
      </c>
      <c r="I13" s="25">
        <v>0</v>
      </c>
      <c r="J13" s="26">
        <f t="shared" si="4"/>
        <v>0</v>
      </c>
      <c r="K13" s="19">
        <v>0</v>
      </c>
      <c r="L13" s="79">
        <f t="shared" si="2"/>
        <v>0</v>
      </c>
      <c r="M13" s="80">
        <f t="shared" si="3"/>
        <v>1</v>
      </c>
      <c r="N13" s="37"/>
    </row>
    <row r="14" spans="1:14" ht="17.100000000000001" customHeight="1" thickBot="1" x14ac:dyDescent="0.3">
      <c r="A14" s="72"/>
      <c r="B14" s="27" t="s">
        <v>54</v>
      </c>
      <c r="C14" s="28" t="s">
        <v>43</v>
      </c>
      <c r="D14" s="75">
        <v>13</v>
      </c>
      <c r="E14" s="9">
        <v>0</v>
      </c>
      <c r="F14" s="9">
        <v>0</v>
      </c>
      <c r="G14" s="20">
        <f t="shared" si="0"/>
        <v>13</v>
      </c>
      <c r="H14" s="24">
        <v>3</v>
      </c>
      <c r="I14" s="25">
        <v>0</v>
      </c>
      <c r="J14" s="26">
        <f t="shared" si="4"/>
        <v>3</v>
      </c>
      <c r="K14" s="19">
        <v>0</v>
      </c>
      <c r="L14" s="79">
        <f t="shared" si="2"/>
        <v>0</v>
      </c>
      <c r="M14" s="80">
        <f t="shared" si="3"/>
        <v>0.76923076923076927</v>
      </c>
      <c r="N14" s="37"/>
    </row>
    <row r="15" spans="1:14" ht="17.100000000000001" customHeight="1" thickBot="1" x14ac:dyDescent="0.3">
      <c r="A15" s="72"/>
      <c r="B15" s="85"/>
      <c r="C15" s="28" t="s">
        <v>44</v>
      </c>
      <c r="D15" s="75">
        <v>5</v>
      </c>
      <c r="E15" s="9">
        <v>0</v>
      </c>
      <c r="F15" s="9">
        <v>0</v>
      </c>
      <c r="G15" s="20">
        <f t="shared" si="0"/>
        <v>5</v>
      </c>
      <c r="H15" s="24">
        <v>2</v>
      </c>
      <c r="I15" s="25">
        <v>0</v>
      </c>
      <c r="J15" s="26">
        <f t="shared" si="4"/>
        <v>2</v>
      </c>
      <c r="K15" s="19">
        <v>0</v>
      </c>
      <c r="L15" s="79">
        <f t="shared" si="2"/>
        <v>0</v>
      </c>
      <c r="M15" s="80">
        <f t="shared" si="3"/>
        <v>0.6</v>
      </c>
      <c r="N15" s="37"/>
    </row>
    <row r="16" spans="1:14" ht="17.100000000000001" customHeight="1" thickBot="1" x14ac:dyDescent="0.3">
      <c r="A16" s="72"/>
      <c r="B16" s="86" t="s">
        <v>63</v>
      </c>
      <c r="C16" s="28" t="s">
        <v>4</v>
      </c>
      <c r="D16" s="75">
        <v>14</v>
      </c>
      <c r="E16" s="9">
        <v>0</v>
      </c>
      <c r="F16" s="9">
        <v>0</v>
      </c>
      <c r="G16" s="20">
        <f t="shared" si="0"/>
        <v>14</v>
      </c>
      <c r="H16" s="24">
        <v>1</v>
      </c>
      <c r="I16" s="25">
        <v>0</v>
      </c>
      <c r="J16" s="26">
        <f t="shared" si="4"/>
        <v>1</v>
      </c>
      <c r="K16" s="19">
        <v>0</v>
      </c>
      <c r="L16" s="79">
        <f t="shared" si="2"/>
        <v>0</v>
      </c>
      <c r="M16" s="80">
        <f t="shared" si="3"/>
        <v>0.9285714285714286</v>
      </c>
      <c r="N16" s="37"/>
    </row>
    <row r="17" spans="1:54" ht="17.100000000000001" customHeight="1" thickBot="1" x14ac:dyDescent="0.3">
      <c r="A17" s="72"/>
      <c r="B17" s="87"/>
      <c r="C17" s="28" t="s">
        <v>55</v>
      </c>
      <c r="D17" s="75">
        <v>6</v>
      </c>
      <c r="E17" s="9">
        <v>0</v>
      </c>
      <c r="F17" s="9">
        <v>0</v>
      </c>
      <c r="G17" s="20">
        <f t="shared" si="0"/>
        <v>6</v>
      </c>
      <c r="H17" s="24">
        <v>0</v>
      </c>
      <c r="I17" s="25">
        <v>0</v>
      </c>
      <c r="J17" s="26">
        <f t="shared" si="4"/>
        <v>0</v>
      </c>
      <c r="K17" s="19">
        <v>0</v>
      </c>
      <c r="L17" s="79">
        <f t="shared" si="2"/>
        <v>0</v>
      </c>
      <c r="M17" s="80">
        <f t="shared" si="3"/>
        <v>1</v>
      </c>
      <c r="N17" s="37"/>
    </row>
    <row r="18" spans="1:54" ht="17.100000000000001" customHeight="1" thickBot="1" x14ac:dyDescent="0.3">
      <c r="A18" s="72"/>
      <c r="B18" s="86" t="s">
        <v>64</v>
      </c>
      <c r="C18" s="28" t="s">
        <v>43</v>
      </c>
      <c r="D18" s="75">
        <v>11</v>
      </c>
      <c r="E18" s="9">
        <v>0</v>
      </c>
      <c r="F18" s="9">
        <v>0</v>
      </c>
      <c r="G18" s="20">
        <f t="shared" si="0"/>
        <v>11</v>
      </c>
      <c r="H18" s="24">
        <v>3</v>
      </c>
      <c r="I18" s="25">
        <v>0</v>
      </c>
      <c r="J18" s="26">
        <f t="shared" si="4"/>
        <v>3</v>
      </c>
      <c r="K18" s="19">
        <v>0</v>
      </c>
      <c r="L18" s="79">
        <f t="shared" si="2"/>
        <v>0</v>
      </c>
      <c r="M18" s="80">
        <f t="shared" si="3"/>
        <v>0.72727272727272729</v>
      </c>
      <c r="N18" s="37"/>
    </row>
    <row r="19" spans="1:54" ht="17.100000000000001" customHeight="1" thickBot="1" x14ac:dyDescent="0.3">
      <c r="A19" s="72"/>
      <c r="B19" s="87"/>
      <c r="C19" s="28" t="s">
        <v>44</v>
      </c>
      <c r="D19" s="75">
        <v>7</v>
      </c>
      <c r="E19" s="9">
        <v>0</v>
      </c>
      <c r="F19" s="9">
        <v>0</v>
      </c>
      <c r="G19" s="20">
        <f t="shared" si="0"/>
        <v>7</v>
      </c>
      <c r="H19" s="24">
        <v>0</v>
      </c>
      <c r="I19" s="25">
        <v>0</v>
      </c>
      <c r="J19" s="26">
        <f t="shared" si="4"/>
        <v>0</v>
      </c>
      <c r="K19" s="19">
        <v>0</v>
      </c>
      <c r="L19" s="79">
        <f t="shared" si="2"/>
        <v>0</v>
      </c>
      <c r="M19" s="80">
        <f t="shared" si="3"/>
        <v>1</v>
      </c>
      <c r="N19" s="37"/>
    </row>
    <row r="20" spans="1:54" s="8" customFormat="1" ht="17.100000000000001" customHeight="1" thickBot="1" x14ac:dyDescent="0.3">
      <c r="A20" s="72"/>
      <c r="B20" s="27" t="s">
        <v>65</v>
      </c>
      <c r="C20" s="28" t="s">
        <v>4</v>
      </c>
      <c r="D20" s="75">
        <v>3</v>
      </c>
      <c r="E20" s="9">
        <v>0</v>
      </c>
      <c r="F20" s="9">
        <v>0</v>
      </c>
      <c r="G20" s="20">
        <f t="shared" si="0"/>
        <v>3</v>
      </c>
      <c r="H20" s="24">
        <v>0</v>
      </c>
      <c r="I20" s="25">
        <v>0</v>
      </c>
      <c r="J20" s="26">
        <f t="shared" si="4"/>
        <v>0</v>
      </c>
      <c r="K20" s="19">
        <v>0</v>
      </c>
      <c r="L20" s="79">
        <f t="shared" si="2"/>
        <v>0</v>
      </c>
      <c r="M20" s="80">
        <f t="shared" si="3"/>
        <v>1</v>
      </c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</row>
    <row r="21" spans="1:54" s="8" customFormat="1" ht="17.100000000000001" customHeight="1" thickBot="1" x14ac:dyDescent="0.3">
      <c r="A21" s="72"/>
      <c r="B21" s="29"/>
      <c r="C21" s="28" t="s">
        <v>55</v>
      </c>
      <c r="D21" s="75">
        <v>1</v>
      </c>
      <c r="E21" s="9">
        <v>0</v>
      </c>
      <c r="F21" s="9">
        <v>0</v>
      </c>
      <c r="G21" s="20">
        <f t="shared" si="0"/>
        <v>1</v>
      </c>
      <c r="H21" s="24">
        <v>0</v>
      </c>
      <c r="I21" s="25">
        <v>0</v>
      </c>
      <c r="J21" s="26">
        <f t="shared" si="4"/>
        <v>0</v>
      </c>
      <c r="K21" s="19">
        <v>0</v>
      </c>
      <c r="L21" s="79">
        <f t="shared" si="2"/>
        <v>0</v>
      </c>
      <c r="M21" s="80">
        <f t="shared" si="3"/>
        <v>1</v>
      </c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</row>
    <row r="22" spans="1:54" s="8" customFormat="1" ht="17.100000000000001" customHeight="1" thickBot="1" x14ac:dyDescent="0.3">
      <c r="A22" s="72"/>
      <c r="B22" s="29"/>
      <c r="C22" s="28" t="s">
        <v>43</v>
      </c>
      <c r="D22" s="75">
        <v>4</v>
      </c>
      <c r="E22" s="9">
        <v>0</v>
      </c>
      <c r="F22" s="9">
        <v>0</v>
      </c>
      <c r="G22" s="20">
        <f t="shared" si="0"/>
        <v>4</v>
      </c>
      <c r="H22" s="24">
        <v>0</v>
      </c>
      <c r="I22" s="25">
        <v>0</v>
      </c>
      <c r="J22" s="26">
        <f t="shared" si="4"/>
        <v>0</v>
      </c>
      <c r="K22" s="19">
        <v>0</v>
      </c>
      <c r="L22" s="79">
        <f t="shared" si="2"/>
        <v>0</v>
      </c>
      <c r="M22" s="80">
        <f t="shared" si="3"/>
        <v>1</v>
      </c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</row>
    <row r="23" spans="1:54" s="8" customFormat="1" ht="17.100000000000001" customHeight="1" thickBot="1" x14ac:dyDescent="0.3">
      <c r="A23" s="72"/>
      <c r="B23" s="30"/>
      <c r="C23" s="31" t="s">
        <v>44</v>
      </c>
      <c r="D23" s="88">
        <v>8</v>
      </c>
      <c r="E23" s="89">
        <v>0</v>
      </c>
      <c r="F23" s="89">
        <v>0</v>
      </c>
      <c r="G23" s="90">
        <f t="shared" si="0"/>
        <v>8</v>
      </c>
      <c r="H23" s="24">
        <v>0</v>
      </c>
      <c r="I23" s="25">
        <v>0</v>
      </c>
      <c r="J23" s="26">
        <f t="shared" si="4"/>
        <v>0</v>
      </c>
      <c r="K23" s="19">
        <v>0</v>
      </c>
      <c r="L23" s="91">
        <f t="shared" si="2"/>
        <v>0</v>
      </c>
      <c r="M23" s="92">
        <f t="shared" si="3"/>
        <v>1</v>
      </c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</row>
    <row r="24" spans="1:54" s="8" customFormat="1" ht="17.100000000000001" customHeight="1" x14ac:dyDescent="0.25">
      <c r="A24" s="72"/>
      <c r="B24" s="27" t="s">
        <v>28</v>
      </c>
      <c r="C24" s="32" t="s">
        <v>4</v>
      </c>
      <c r="D24" s="93">
        <v>3</v>
      </c>
      <c r="E24" s="76">
        <v>0</v>
      </c>
      <c r="F24" s="76">
        <v>0</v>
      </c>
      <c r="G24" s="26">
        <f t="shared" si="0"/>
        <v>3</v>
      </c>
      <c r="H24" s="94">
        <v>0</v>
      </c>
      <c r="I24" s="95">
        <v>0</v>
      </c>
      <c r="J24" s="26">
        <f t="shared" si="1"/>
        <v>0</v>
      </c>
      <c r="K24" s="18">
        <v>0</v>
      </c>
      <c r="L24" s="79">
        <f t="shared" si="2"/>
        <v>0</v>
      </c>
      <c r="M24" s="80">
        <f t="shared" si="3"/>
        <v>1</v>
      </c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</row>
    <row r="25" spans="1:54" s="8" customFormat="1" ht="17.100000000000001" customHeight="1" thickBot="1" x14ac:dyDescent="0.3">
      <c r="A25" s="72"/>
      <c r="B25" s="33"/>
      <c r="C25" s="34" t="s">
        <v>55</v>
      </c>
      <c r="D25" s="96">
        <v>6</v>
      </c>
      <c r="E25" s="97">
        <v>0</v>
      </c>
      <c r="F25" s="97">
        <v>0</v>
      </c>
      <c r="G25" s="26">
        <f t="shared" si="0"/>
        <v>6</v>
      </c>
      <c r="H25" s="98">
        <v>0</v>
      </c>
      <c r="I25" s="99">
        <v>0</v>
      </c>
      <c r="J25" s="100">
        <f t="shared" si="1"/>
        <v>0</v>
      </c>
      <c r="K25" s="101">
        <v>0</v>
      </c>
      <c r="L25" s="102">
        <f t="shared" si="2"/>
        <v>0</v>
      </c>
      <c r="M25" s="103">
        <f t="shared" si="3"/>
        <v>1</v>
      </c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</row>
    <row r="26" spans="1:54" ht="17.100000000000001" customHeight="1" thickTop="1" thickBot="1" x14ac:dyDescent="0.35">
      <c r="A26" s="104"/>
      <c r="B26" s="105" t="s">
        <v>35</v>
      </c>
      <c r="C26" s="106"/>
      <c r="D26" s="107">
        <f t="shared" ref="D26:K26" si="5">SUM(D6:D25)</f>
        <v>189</v>
      </c>
      <c r="E26" s="107">
        <f t="shared" si="5"/>
        <v>9</v>
      </c>
      <c r="F26" s="107">
        <f t="shared" si="5"/>
        <v>7</v>
      </c>
      <c r="G26" s="108">
        <f t="shared" si="5"/>
        <v>187</v>
      </c>
      <c r="H26" s="109">
        <f t="shared" si="5"/>
        <v>18</v>
      </c>
      <c r="I26" s="108">
        <f t="shared" si="5"/>
        <v>1</v>
      </c>
      <c r="J26" s="110">
        <f t="shared" si="5"/>
        <v>15</v>
      </c>
      <c r="K26" s="111">
        <f t="shared" si="5"/>
        <v>4</v>
      </c>
      <c r="L26" s="112">
        <f t="shared" si="2"/>
        <v>-1.0582010582010581E-2</v>
      </c>
      <c r="M26" s="113">
        <f t="shared" si="3"/>
        <v>0.89839572192513373</v>
      </c>
      <c r="N26" s="37"/>
    </row>
    <row r="27" spans="1:54" s="8" customFormat="1" ht="17.100000000000001" customHeight="1" thickTop="1" thickBot="1" x14ac:dyDescent="0.3">
      <c r="A27" s="114" t="s">
        <v>19</v>
      </c>
      <c r="B27" s="115" t="s">
        <v>29</v>
      </c>
      <c r="C27" s="116" t="s">
        <v>61</v>
      </c>
      <c r="D27" s="15">
        <v>5</v>
      </c>
      <c r="E27" s="16">
        <v>0</v>
      </c>
      <c r="F27" s="16">
        <v>0</v>
      </c>
      <c r="G27" s="117">
        <f>D27-E27+F27</f>
        <v>5</v>
      </c>
      <c r="H27" s="15">
        <v>0</v>
      </c>
      <c r="I27" s="16">
        <v>0</v>
      </c>
      <c r="J27" s="117">
        <v>0</v>
      </c>
      <c r="K27" s="118"/>
      <c r="L27" s="77">
        <f>(G27-D27)/D27</f>
        <v>0</v>
      </c>
      <c r="M27" s="119">
        <f t="shared" si="3"/>
        <v>1</v>
      </c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</row>
    <row r="28" spans="1:54" ht="17.100000000000001" customHeight="1" thickBot="1" x14ac:dyDescent="0.3">
      <c r="A28" s="72"/>
      <c r="B28" s="120" t="s">
        <v>70</v>
      </c>
      <c r="C28" s="116" t="s">
        <v>61</v>
      </c>
      <c r="D28" s="121">
        <v>18</v>
      </c>
      <c r="E28" s="97">
        <v>9</v>
      </c>
      <c r="F28" s="97">
        <v>0</v>
      </c>
      <c r="G28" s="122">
        <f>D28-E28+F28</f>
        <v>9</v>
      </c>
      <c r="H28" s="121">
        <v>0</v>
      </c>
      <c r="I28" s="97">
        <v>0</v>
      </c>
      <c r="J28" s="122">
        <v>0</v>
      </c>
      <c r="K28" s="123">
        <v>0</v>
      </c>
      <c r="L28" s="124">
        <f>(G28-D28)/D28</f>
        <v>-0.5</v>
      </c>
      <c r="M28" s="125">
        <f t="shared" si="3"/>
        <v>1</v>
      </c>
      <c r="N28" s="37"/>
    </row>
    <row r="29" spans="1:54" ht="17.100000000000001" customHeight="1" thickTop="1" thickBot="1" x14ac:dyDescent="0.3">
      <c r="A29" s="104"/>
      <c r="B29" s="126" t="s">
        <v>62</v>
      </c>
      <c r="C29" s="127"/>
      <c r="D29" s="128">
        <f>SUM(D27:D28)</f>
        <v>23</v>
      </c>
      <c r="E29" s="129">
        <f>SUM(E27:E28)</f>
        <v>9</v>
      </c>
      <c r="F29" s="129">
        <f t="shared" ref="F29:G29" si="6">SUM(F27:F28)</f>
        <v>0</v>
      </c>
      <c r="G29" s="129">
        <f t="shared" si="6"/>
        <v>14</v>
      </c>
      <c r="H29" s="130">
        <f>SUM(H27:H28)</f>
        <v>0</v>
      </c>
      <c r="I29" s="131">
        <f t="shared" ref="I29:J29" si="7">SUM(I27:I28)</f>
        <v>0</v>
      </c>
      <c r="J29" s="128">
        <f t="shared" si="7"/>
        <v>0</v>
      </c>
      <c r="K29" s="132">
        <f>SUM(K27:K28)</f>
        <v>0</v>
      </c>
      <c r="L29" s="133">
        <f>(G29-D29)/D29</f>
        <v>-0.39130434782608697</v>
      </c>
      <c r="M29" s="125">
        <f t="shared" si="3"/>
        <v>1</v>
      </c>
      <c r="N29" s="37"/>
    </row>
    <row r="30" spans="1:54" ht="17.100000000000001" customHeight="1" thickBot="1" x14ac:dyDescent="0.3">
      <c r="A30" s="134"/>
      <c r="B30" s="135"/>
      <c r="C30" s="135"/>
      <c r="D30" s="136"/>
      <c r="E30" s="136"/>
      <c r="F30" s="136"/>
      <c r="G30" s="136"/>
      <c r="H30" s="136"/>
      <c r="I30" s="136"/>
      <c r="J30" s="136"/>
      <c r="K30" s="137"/>
      <c r="L30" s="137"/>
      <c r="M30" s="138"/>
      <c r="N30" s="37"/>
    </row>
    <row r="31" spans="1:54" ht="17.100000000000001" customHeight="1" x14ac:dyDescent="0.25">
      <c r="A31" s="39"/>
      <c r="B31" s="40" t="s">
        <v>0</v>
      </c>
      <c r="C31" s="41" t="s">
        <v>27</v>
      </c>
      <c r="D31" s="42" t="s">
        <v>7</v>
      </c>
      <c r="E31" s="42"/>
      <c r="F31" s="42"/>
      <c r="G31" s="42"/>
      <c r="H31" s="43" t="s">
        <v>8</v>
      </c>
      <c r="I31" s="42"/>
      <c r="J31" s="44"/>
      <c r="K31" s="45" t="s">
        <v>42</v>
      </c>
      <c r="L31" s="46" t="s">
        <v>16</v>
      </c>
      <c r="M31" s="47" t="s">
        <v>52</v>
      </c>
      <c r="N31" s="37"/>
    </row>
    <row r="32" spans="1:54" ht="17.100000000000001" customHeight="1" x14ac:dyDescent="0.25">
      <c r="A32" s="48"/>
      <c r="B32" s="49"/>
      <c r="C32" s="50"/>
      <c r="D32" s="51" t="s">
        <v>9</v>
      </c>
      <c r="E32" s="52" t="s">
        <v>10</v>
      </c>
      <c r="F32" s="53" t="s">
        <v>11</v>
      </c>
      <c r="G32" s="54" t="s">
        <v>7</v>
      </c>
      <c r="H32" s="55" t="s">
        <v>12</v>
      </c>
      <c r="I32" s="53" t="s">
        <v>13</v>
      </c>
      <c r="J32" s="56" t="s">
        <v>2</v>
      </c>
      <c r="K32" s="57"/>
      <c r="L32" s="58"/>
      <c r="M32" s="59"/>
      <c r="N32" s="37"/>
    </row>
    <row r="33" spans="1:54" ht="17.100000000000001" customHeight="1" thickBot="1" x14ac:dyDescent="0.3">
      <c r="A33" s="60"/>
      <c r="B33" s="61"/>
      <c r="C33" s="62"/>
      <c r="D33" s="63" t="s">
        <v>1</v>
      </c>
      <c r="E33" s="64" t="s">
        <v>14</v>
      </c>
      <c r="F33" s="65"/>
      <c r="G33" s="66" t="s">
        <v>15</v>
      </c>
      <c r="H33" s="67"/>
      <c r="I33" s="65"/>
      <c r="J33" s="68"/>
      <c r="K33" s="69"/>
      <c r="L33" s="70"/>
      <c r="M33" s="71"/>
      <c r="N33" s="37"/>
    </row>
    <row r="34" spans="1:54" ht="17.100000000000001" customHeight="1" thickBot="1" x14ac:dyDescent="0.3">
      <c r="A34" s="114" t="s">
        <v>21</v>
      </c>
      <c r="B34" s="139" t="s">
        <v>45</v>
      </c>
      <c r="C34" s="140" t="s">
        <v>30</v>
      </c>
      <c r="D34" s="141">
        <v>16</v>
      </c>
      <c r="E34" s="142">
        <v>5</v>
      </c>
      <c r="F34" s="142">
        <v>2</v>
      </c>
      <c r="G34" s="6">
        <f>D34-E34+F34</f>
        <v>13</v>
      </c>
      <c r="H34" s="15">
        <v>0</v>
      </c>
      <c r="I34" s="16">
        <v>0</v>
      </c>
      <c r="J34" s="17">
        <f>SUM(H34:I34)</f>
        <v>0</v>
      </c>
      <c r="K34" s="19">
        <v>2</v>
      </c>
      <c r="L34" s="143">
        <f>(G34-D34)/D34</f>
        <v>-0.1875</v>
      </c>
      <c r="M34" s="5">
        <f>(G34-(J34+K34))/G34</f>
        <v>0.84615384615384615</v>
      </c>
      <c r="N34" s="37"/>
    </row>
    <row r="35" spans="1:54" ht="17.100000000000001" customHeight="1" thickBot="1" x14ac:dyDescent="0.3">
      <c r="A35" s="72"/>
      <c r="B35" s="85"/>
      <c r="C35" s="144" t="s">
        <v>71</v>
      </c>
      <c r="D35" s="75">
        <v>16</v>
      </c>
      <c r="E35" s="9">
        <v>3</v>
      </c>
      <c r="F35" s="9">
        <v>3</v>
      </c>
      <c r="G35" s="6">
        <f>D35-E35+F35</f>
        <v>16</v>
      </c>
      <c r="H35" s="15">
        <v>3</v>
      </c>
      <c r="I35" s="16">
        <v>0</v>
      </c>
      <c r="J35" s="17">
        <f t="shared" ref="J35:J48" si="8">SUM(H35:I35)</f>
        <v>3</v>
      </c>
      <c r="K35" s="18">
        <v>5</v>
      </c>
      <c r="L35" s="79">
        <f t="shared" ref="L35:L36" si="9">(G35-D35)/D35</f>
        <v>0</v>
      </c>
      <c r="M35" s="145">
        <f>(G35-(J35+K35))/G35</f>
        <v>0.5</v>
      </c>
      <c r="N35" s="37"/>
    </row>
    <row r="36" spans="1:54" ht="17.100000000000001" customHeight="1" thickBot="1" x14ac:dyDescent="0.3">
      <c r="A36" s="146"/>
      <c r="B36" s="27" t="s">
        <v>46</v>
      </c>
      <c r="C36" s="28" t="s">
        <v>31</v>
      </c>
      <c r="D36" s="147">
        <v>12</v>
      </c>
      <c r="E36" s="7">
        <v>5</v>
      </c>
      <c r="F36" s="7">
        <v>1</v>
      </c>
      <c r="G36" s="14">
        <f t="shared" ref="G36:G48" si="10">D36-E36+F36</f>
        <v>8</v>
      </c>
      <c r="H36" s="15">
        <v>1</v>
      </c>
      <c r="I36" s="16">
        <v>0</v>
      </c>
      <c r="J36" s="17">
        <f t="shared" si="8"/>
        <v>1</v>
      </c>
      <c r="K36" s="18">
        <v>1</v>
      </c>
      <c r="L36" s="102">
        <f t="shared" si="9"/>
        <v>-0.33333333333333331</v>
      </c>
      <c r="M36" s="148">
        <f t="shared" ref="M36:M48" si="11">(G36-(J36+K36))/G36</f>
        <v>0.75</v>
      </c>
      <c r="N36" s="37"/>
    </row>
    <row r="37" spans="1:54" ht="17.100000000000001" customHeight="1" thickBot="1" x14ac:dyDescent="0.3">
      <c r="A37" s="146"/>
      <c r="B37" s="85"/>
      <c r="C37" s="149" t="s">
        <v>72</v>
      </c>
      <c r="D37" s="147">
        <v>18</v>
      </c>
      <c r="E37" s="7">
        <v>8</v>
      </c>
      <c r="F37" s="7">
        <v>1</v>
      </c>
      <c r="G37" s="14">
        <f t="shared" si="10"/>
        <v>11</v>
      </c>
      <c r="H37" s="15">
        <v>3</v>
      </c>
      <c r="I37" s="16">
        <v>0</v>
      </c>
      <c r="J37" s="17">
        <f t="shared" si="8"/>
        <v>3</v>
      </c>
      <c r="K37" s="19">
        <v>2</v>
      </c>
      <c r="L37" s="150">
        <f t="shared" ref="L37:L48" si="12">(G37-D37)/D37</f>
        <v>-0.3888888888888889</v>
      </c>
      <c r="M37" s="148">
        <f t="shared" si="11"/>
        <v>0.54545454545454541</v>
      </c>
      <c r="N37" s="37"/>
    </row>
    <row r="38" spans="1:54" ht="17.100000000000001" customHeight="1" thickBot="1" x14ac:dyDescent="0.3">
      <c r="A38" s="146"/>
      <c r="B38" s="151" t="s">
        <v>48</v>
      </c>
      <c r="C38" s="149" t="s">
        <v>20</v>
      </c>
      <c r="D38" s="147">
        <v>15</v>
      </c>
      <c r="E38" s="7">
        <v>2</v>
      </c>
      <c r="F38" s="7">
        <v>0</v>
      </c>
      <c r="G38" s="14">
        <f t="shared" si="10"/>
        <v>13</v>
      </c>
      <c r="H38" s="15">
        <v>0</v>
      </c>
      <c r="I38" s="16">
        <v>0</v>
      </c>
      <c r="J38" s="17">
        <f t="shared" si="8"/>
        <v>0</v>
      </c>
      <c r="K38" s="18">
        <v>0</v>
      </c>
      <c r="L38" s="150">
        <f t="shared" si="12"/>
        <v>-0.13333333333333333</v>
      </c>
      <c r="M38" s="148">
        <f t="shared" si="11"/>
        <v>1</v>
      </c>
      <c r="N38" s="37"/>
    </row>
    <row r="39" spans="1:54" ht="17.100000000000001" customHeight="1" thickBot="1" x14ac:dyDescent="0.3">
      <c r="A39" s="146"/>
      <c r="B39" s="151"/>
      <c r="C39" s="149" t="s">
        <v>34</v>
      </c>
      <c r="D39" s="147">
        <v>8</v>
      </c>
      <c r="E39" s="7">
        <v>2</v>
      </c>
      <c r="F39" s="7">
        <v>0</v>
      </c>
      <c r="G39" s="14">
        <f t="shared" si="10"/>
        <v>6</v>
      </c>
      <c r="H39" s="15">
        <v>0</v>
      </c>
      <c r="I39" s="16">
        <v>0</v>
      </c>
      <c r="J39" s="17">
        <f t="shared" si="8"/>
        <v>0</v>
      </c>
      <c r="K39" s="18">
        <v>0</v>
      </c>
      <c r="L39" s="150">
        <f t="shared" si="12"/>
        <v>-0.25</v>
      </c>
      <c r="M39" s="148">
        <f t="shared" si="11"/>
        <v>1</v>
      </c>
      <c r="N39" s="37"/>
    </row>
    <row r="40" spans="1:54" ht="17.100000000000001" customHeight="1" thickBot="1" x14ac:dyDescent="0.3">
      <c r="A40" s="146"/>
      <c r="B40" s="27" t="s">
        <v>49</v>
      </c>
      <c r="C40" s="149" t="s">
        <v>3</v>
      </c>
      <c r="D40" s="147">
        <v>19</v>
      </c>
      <c r="E40" s="7">
        <v>0</v>
      </c>
      <c r="F40" s="7">
        <v>0</v>
      </c>
      <c r="G40" s="14">
        <f t="shared" si="10"/>
        <v>19</v>
      </c>
      <c r="H40" s="15">
        <v>5</v>
      </c>
      <c r="I40" s="16">
        <v>0</v>
      </c>
      <c r="J40" s="17">
        <f t="shared" si="8"/>
        <v>5</v>
      </c>
      <c r="K40" s="19">
        <v>0</v>
      </c>
      <c r="L40" s="150">
        <f t="shared" si="12"/>
        <v>0</v>
      </c>
      <c r="M40" s="148">
        <f t="shared" si="11"/>
        <v>0.73684210526315785</v>
      </c>
      <c r="N40" s="37"/>
    </row>
    <row r="41" spans="1:54" ht="17.100000000000001" customHeight="1" thickBot="1" x14ac:dyDescent="0.3">
      <c r="A41" s="146"/>
      <c r="B41" s="29"/>
      <c r="C41" s="152" t="s">
        <v>32</v>
      </c>
      <c r="D41" s="147">
        <v>5</v>
      </c>
      <c r="E41" s="7">
        <v>1</v>
      </c>
      <c r="F41" s="7">
        <v>1</v>
      </c>
      <c r="G41" s="14">
        <f t="shared" si="10"/>
        <v>5</v>
      </c>
      <c r="H41" s="15">
        <v>0</v>
      </c>
      <c r="I41" s="16">
        <v>0</v>
      </c>
      <c r="J41" s="17">
        <f t="shared" si="8"/>
        <v>0</v>
      </c>
      <c r="K41" s="18">
        <v>0</v>
      </c>
      <c r="L41" s="150">
        <f t="shared" si="12"/>
        <v>0</v>
      </c>
      <c r="M41" s="148">
        <f t="shared" si="11"/>
        <v>1</v>
      </c>
      <c r="N41" s="37"/>
    </row>
    <row r="42" spans="1:54" ht="17.100000000000001" customHeight="1" thickBot="1" x14ac:dyDescent="0.3">
      <c r="A42" s="146"/>
      <c r="B42" s="85"/>
      <c r="C42" s="152" t="s">
        <v>47</v>
      </c>
      <c r="D42" s="147">
        <v>4</v>
      </c>
      <c r="E42" s="7">
        <v>2</v>
      </c>
      <c r="F42" s="7">
        <v>0</v>
      </c>
      <c r="G42" s="14">
        <f t="shared" si="10"/>
        <v>2</v>
      </c>
      <c r="H42" s="15">
        <v>0</v>
      </c>
      <c r="I42" s="16">
        <v>0</v>
      </c>
      <c r="J42" s="17">
        <f t="shared" si="8"/>
        <v>0</v>
      </c>
      <c r="K42" s="18">
        <v>0</v>
      </c>
      <c r="L42" s="150">
        <f t="shared" si="12"/>
        <v>-0.5</v>
      </c>
      <c r="M42" s="148">
        <f t="shared" si="11"/>
        <v>1</v>
      </c>
      <c r="N42" s="37"/>
    </row>
    <row r="43" spans="1:54" s="8" customFormat="1" ht="17.100000000000001" customHeight="1" thickBot="1" x14ac:dyDescent="0.3">
      <c r="A43" s="146"/>
      <c r="B43" s="29" t="s">
        <v>50</v>
      </c>
      <c r="C43" s="28" t="s">
        <v>20</v>
      </c>
      <c r="D43" s="147">
        <v>8</v>
      </c>
      <c r="E43" s="7">
        <v>0</v>
      </c>
      <c r="F43" s="7">
        <v>0</v>
      </c>
      <c r="G43" s="14">
        <f t="shared" si="10"/>
        <v>8</v>
      </c>
      <c r="H43" s="15">
        <v>0</v>
      </c>
      <c r="I43" s="16">
        <v>0</v>
      </c>
      <c r="J43" s="17">
        <f t="shared" si="8"/>
        <v>0</v>
      </c>
      <c r="K43" s="19">
        <v>0</v>
      </c>
      <c r="L43" s="150">
        <f t="shared" si="12"/>
        <v>0</v>
      </c>
      <c r="M43" s="148">
        <f t="shared" si="11"/>
        <v>1</v>
      </c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</row>
    <row r="44" spans="1:54" s="8" customFormat="1" ht="17.100000000000001" customHeight="1" thickBot="1" x14ac:dyDescent="0.3">
      <c r="A44" s="146"/>
      <c r="B44" s="85"/>
      <c r="C44" s="28" t="s">
        <v>17</v>
      </c>
      <c r="D44" s="147">
        <v>10</v>
      </c>
      <c r="E44" s="7">
        <v>2</v>
      </c>
      <c r="F44" s="7">
        <v>0</v>
      </c>
      <c r="G44" s="14">
        <f t="shared" si="10"/>
        <v>8</v>
      </c>
      <c r="H44" s="15">
        <v>0</v>
      </c>
      <c r="I44" s="16">
        <v>0</v>
      </c>
      <c r="J44" s="17">
        <f t="shared" si="8"/>
        <v>0</v>
      </c>
      <c r="K44" s="18">
        <v>0</v>
      </c>
      <c r="L44" s="150">
        <f t="shared" si="12"/>
        <v>-0.2</v>
      </c>
      <c r="M44" s="148">
        <f t="shared" si="11"/>
        <v>1</v>
      </c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</row>
    <row r="45" spans="1:54" s="8" customFormat="1" ht="17.100000000000001" customHeight="1" thickBot="1" x14ac:dyDescent="0.3">
      <c r="A45" s="146"/>
      <c r="B45" s="151" t="s">
        <v>51</v>
      </c>
      <c r="C45" s="28" t="s">
        <v>3</v>
      </c>
      <c r="D45" s="147">
        <v>16</v>
      </c>
      <c r="E45" s="7">
        <v>0</v>
      </c>
      <c r="F45" s="7">
        <v>0</v>
      </c>
      <c r="G45" s="14">
        <f t="shared" si="10"/>
        <v>16</v>
      </c>
      <c r="H45" s="15">
        <v>0</v>
      </c>
      <c r="I45" s="16">
        <v>0</v>
      </c>
      <c r="J45" s="17">
        <f t="shared" si="8"/>
        <v>0</v>
      </c>
      <c r="K45" s="18">
        <v>1</v>
      </c>
      <c r="L45" s="150">
        <f t="shared" si="12"/>
        <v>0</v>
      </c>
      <c r="M45" s="148">
        <f t="shared" si="11"/>
        <v>0.9375</v>
      </c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</row>
    <row r="46" spans="1:54" s="8" customFormat="1" ht="17.100000000000001" customHeight="1" thickBot="1" x14ac:dyDescent="0.3">
      <c r="A46" s="146"/>
      <c r="B46" s="27"/>
      <c r="C46" s="153" t="s">
        <v>32</v>
      </c>
      <c r="D46" s="154">
        <v>6</v>
      </c>
      <c r="E46" s="11">
        <v>0</v>
      </c>
      <c r="F46" s="11">
        <v>0</v>
      </c>
      <c r="G46" s="14">
        <f t="shared" si="10"/>
        <v>6</v>
      </c>
      <c r="H46" s="15">
        <v>0</v>
      </c>
      <c r="I46" s="16">
        <v>0</v>
      </c>
      <c r="J46" s="17">
        <f t="shared" si="8"/>
        <v>0</v>
      </c>
      <c r="K46" s="19">
        <v>0</v>
      </c>
      <c r="L46" s="150">
        <f t="shared" si="12"/>
        <v>0</v>
      </c>
      <c r="M46" s="148">
        <f t="shared" si="11"/>
        <v>1</v>
      </c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</row>
    <row r="47" spans="1:54" s="8" customFormat="1" ht="17.100000000000001" customHeight="1" thickBot="1" x14ac:dyDescent="0.3">
      <c r="A47" s="146"/>
      <c r="B47" s="151"/>
      <c r="C47" s="153" t="s">
        <v>47</v>
      </c>
      <c r="D47" s="51">
        <v>6</v>
      </c>
      <c r="E47" s="11">
        <v>0</v>
      </c>
      <c r="F47" s="11">
        <v>0</v>
      </c>
      <c r="G47" s="155">
        <f t="shared" si="10"/>
        <v>6</v>
      </c>
      <c r="H47" s="15">
        <v>1</v>
      </c>
      <c r="I47" s="16">
        <v>1</v>
      </c>
      <c r="J47" s="17">
        <f t="shared" si="8"/>
        <v>2</v>
      </c>
      <c r="K47" s="18">
        <v>0</v>
      </c>
      <c r="L47" s="102">
        <f t="shared" si="12"/>
        <v>0</v>
      </c>
      <c r="M47" s="145">
        <f t="shared" si="11"/>
        <v>0.66666666666666663</v>
      </c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</row>
    <row r="48" spans="1:54" ht="17.100000000000001" customHeight="1" thickBot="1" x14ac:dyDescent="0.3">
      <c r="A48" s="146"/>
      <c r="B48" s="156" t="s">
        <v>79</v>
      </c>
      <c r="C48" s="34"/>
      <c r="D48" s="157">
        <v>1</v>
      </c>
      <c r="E48" s="158">
        <v>0</v>
      </c>
      <c r="F48" s="158">
        <v>1</v>
      </c>
      <c r="G48" s="159">
        <f t="shared" si="10"/>
        <v>2</v>
      </c>
      <c r="H48" s="15">
        <v>0</v>
      </c>
      <c r="I48" s="16">
        <v>0</v>
      </c>
      <c r="J48" s="17">
        <f t="shared" si="8"/>
        <v>0</v>
      </c>
      <c r="K48" s="18">
        <v>0</v>
      </c>
      <c r="L48" s="160">
        <f t="shared" si="12"/>
        <v>1</v>
      </c>
      <c r="M48" s="161">
        <f t="shared" si="11"/>
        <v>1</v>
      </c>
      <c r="N48" s="37"/>
    </row>
    <row r="49" spans="1:54" ht="17.100000000000001" customHeight="1" thickTop="1" thickBot="1" x14ac:dyDescent="0.35">
      <c r="A49" s="162"/>
      <c r="B49" s="163" t="s">
        <v>22</v>
      </c>
      <c r="C49" s="164"/>
      <c r="D49" s="165">
        <f>SUM(D34:D48)</f>
        <v>160</v>
      </c>
      <c r="E49" s="165">
        <f>SUM(E34:E48)</f>
        <v>30</v>
      </c>
      <c r="F49" s="165">
        <f>SUM(F34:F48)</f>
        <v>9</v>
      </c>
      <c r="G49" s="166">
        <f t="shared" ref="G49" si="13">(D49-E49+F49)</f>
        <v>139</v>
      </c>
      <c r="H49" s="167">
        <f>SUM(H34:H48)</f>
        <v>13</v>
      </c>
      <c r="I49" s="168">
        <f>SUM(I34:I48)</f>
        <v>1</v>
      </c>
      <c r="J49" s="169">
        <f>SUM(J34:J48)</f>
        <v>14</v>
      </c>
      <c r="K49" s="170">
        <f>SUM(K34:K47)</f>
        <v>11</v>
      </c>
      <c r="L49" s="171">
        <f>(G49-D49)/D49</f>
        <v>-0.13125000000000001</v>
      </c>
      <c r="M49" s="113">
        <f>(G49-(J49+K49))/G49</f>
        <v>0.82014388489208634</v>
      </c>
      <c r="N49" s="37"/>
    </row>
    <row r="50" spans="1:54" ht="12" customHeight="1" thickBot="1" x14ac:dyDescent="0.35">
      <c r="A50" s="172"/>
      <c r="B50" s="173"/>
      <c r="C50" s="174"/>
      <c r="D50" s="175"/>
      <c r="E50" s="175"/>
      <c r="F50" s="175"/>
      <c r="G50" s="175"/>
      <c r="H50" s="175"/>
      <c r="I50" s="175"/>
      <c r="J50" s="175"/>
      <c r="K50" s="176"/>
      <c r="L50" s="176"/>
      <c r="M50" s="176"/>
      <c r="N50" s="37"/>
    </row>
    <row r="51" spans="1:54" ht="14.25" customHeight="1" x14ac:dyDescent="0.25">
      <c r="A51" s="177" t="s">
        <v>39</v>
      </c>
      <c r="B51" s="178" t="s">
        <v>41</v>
      </c>
      <c r="C51" s="179"/>
      <c r="D51" s="180">
        <f t="shared" ref="D51:K51" si="14">SUM(D26,D49)</f>
        <v>349</v>
      </c>
      <c r="E51" s="180">
        <f t="shared" si="14"/>
        <v>39</v>
      </c>
      <c r="F51" s="180">
        <f t="shared" si="14"/>
        <v>16</v>
      </c>
      <c r="G51" s="181">
        <f t="shared" si="14"/>
        <v>326</v>
      </c>
      <c r="H51" s="180">
        <f t="shared" si="14"/>
        <v>31</v>
      </c>
      <c r="I51" s="180">
        <f t="shared" si="14"/>
        <v>2</v>
      </c>
      <c r="J51" s="182">
        <f t="shared" si="14"/>
        <v>29</v>
      </c>
      <c r="K51" s="183">
        <f t="shared" si="14"/>
        <v>15</v>
      </c>
      <c r="L51" s="184">
        <f>(G51-D51)/D51</f>
        <v>-6.5902578796561598E-2</v>
      </c>
      <c r="M51" s="185">
        <f>(G51-(J51+K51))/G51</f>
        <v>0.86503067484662577</v>
      </c>
      <c r="N51" s="37"/>
    </row>
    <row r="52" spans="1:54" ht="15.75" customHeight="1" thickBot="1" x14ac:dyDescent="0.3">
      <c r="A52" s="186" t="s">
        <v>40</v>
      </c>
      <c r="B52" s="187"/>
      <c r="C52" s="188"/>
      <c r="D52" s="189"/>
      <c r="E52" s="189"/>
      <c r="F52" s="189"/>
      <c r="G52" s="190"/>
      <c r="H52" s="189"/>
      <c r="I52" s="189"/>
      <c r="J52" s="191"/>
      <c r="K52" s="192"/>
      <c r="L52" s="193"/>
      <c r="M52" s="194"/>
      <c r="N52" s="37"/>
    </row>
    <row r="53" spans="1:54" ht="23.25" customHeight="1" thickBot="1" x14ac:dyDescent="0.3">
      <c r="A53" s="195"/>
      <c r="B53" s="196"/>
      <c r="C53" s="196"/>
      <c r="D53" s="175"/>
      <c r="E53" s="175"/>
      <c r="F53" s="175"/>
      <c r="G53" s="175"/>
      <c r="H53" s="175"/>
      <c r="I53" s="175"/>
      <c r="J53" s="175"/>
      <c r="K53" s="197"/>
      <c r="L53" s="197"/>
      <c r="M53" s="197"/>
      <c r="N53" s="37"/>
    </row>
    <row r="54" spans="1:54" ht="15.75" customHeight="1" x14ac:dyDescent="0.25">
      <c r="A54" s="39"/>
      <c r="B54" s="40" t="s">
        <v>0</v>
      </c>
      <c r="C54" s="41" t="s">
        <v>27</v>
      </c>
      <c r="D54" s="42" t="s">
        <v>7</v>
      </c>
      <c r="E54" s="42"/>
      <c r="F54" s="42"/>
      <c r="G54" s="42"/>
      <c r="H54" s="43" t="s">
        <v>8</v>
      </c>
      <c r="I54" s="42"/>
      <c r="J54" s="44"/>
      <c r="K54" s="45" t="s">
        <v>42</v>
      </c>
      <c r="L54" s="46" t="s">
        <v>16</v>
      </c>
      <c r="M54" s="47" t="s">
        <v>52</v>
      </c>
      <c r="N54" s="37"/>
    </row>
    <row r="55" spans="1:54" ht="15.75" customHeight="1" x14ac:dyDescent="0.25">
      <c r="A55" s="48"/>
      <c r="B55" s="49"/>
      <c r="C55" s="50"/>
      <c r="D55" s="51" t="s">
        <v>9</v>
      </c>
      <c r="E55" s="52" t="s">
        <v>10</v>
      </c>
      <c r="F55" s="53" t="s">
        <v>11</v>
      </c>
      <c r="G55" s="54" t="s">
        <v>7</v>
      </c>
      <c r="H55" s="55" t="s">
        <v>12</v>
      </c>
      <c r="I55" s="53" t="s">
        <v>13</v>
      </c>
      <c r="J55" s="56" t="s">
        <v>2</v>
      </c>
      <c r="K55" s="57"/>
      <c r="L55" s="58"/>
      <c r="M55" s="59"/>
      <c r="N55" s="37"/>
    </row>
    <row r="56" spans="1:54" ht="17.100000000000001" customHeight="1" thickBot="1" x14ac:dyDescent="0.3">
      <c r="A56" s="60"/>
      <c r="B56" s="61"/>
      <c r="C56" s="62"/>
      <c r="D56" s="63" t="s">
        <v>1</v>
      </c>
      <c r="E56" s="64" t="s">
        <v>14</v>
      </c>
      <c r="F56" s="65"/>
      <c r="G56" s="66" t="s">
        <v>15</v>
      </c>
      <c r="H56" s="67"/>
      <c r="I56" s="65"/>
      <c r="J56" s="68"/>
      <c r="K56" s="69"/>
      <c r="L56" s="70"/>
      <c r="M56" s="71"/>
      <c r="N56" s="37"/>
    </row>
    <row r="57" spans="1:54" ht="17.100000000000001" customHeight="1" x14ac:dyDescent="0.25">
      <c r="A57" s="72" t="s">
        <v>6</v>
      </c>
      <c r="B57" s="198" t="s">
        <v>73</v>
      </c>
      <c r="C57" s="199" t="s">
        <v>32</v>
      </c>
      <c r="D57" s="24">
        <v>24</v>
      </c>
      <c r="E57" s="9">
        <v>0</v>
      </c>
      <c r="F57" s="9">
        <v>0</v>
      </c>
      <c r="G57" s="13">
        <f>D57-E57+F57</f>
        <v>24</v>
      </c>
      <c r="H57" s="24">
        <v>0</v>
      </c>
      <c r="I57" s="76">
        <v>0</v>
      </c>
      <c r="J57" s="200">
        <f>SUM(H57:I57)</f>
        <v>0</v>
      </c>
      <c r="K57" s="201">
        <v>0</v>
      </c>
      <c r="L57" s="102">
        <f>(G57-D57)/D57</f>
        <v>0</v>
      </c>
      <c r="M57" s="145">
        <f>(G57-(J57+K57))/G57</f>
        <v>1</v>
      </c>
      <c r="N57" s="37"/>
    </row>
    <row r="58" spans="1:54" ht="17.100000000000001" customHeight="1" x14ac:dyDescent="0.25">
      <c r="A58" s="72"/>
      <c r="B58" s="202" t="s">
        <v>74</v>
      </c>
      <c r="C58" s="4" t="s">
        <v>17</v>
      </c>
      <c r="D58" s="94">
        <v>11</v>
      </c>
      <c r="E58" s="9">
        <v>1</v>
      </c>
      <c r="F58" s="203">
        <v>2</v>
      </c>
      <c r="G58" s="14">
        <f t="shared" ref="G58:G72" si="15">D58-E58+F58</f>
        <v>12</v>
      </c>
      <c r="H58" s="94">
        <v>0</v>
      </c>
      <c r="I58" s="95">
        <v>0</v>
      </c>
      <c r="J58" s="200">
        <f t="shared" ref="J58:J72" si="16">SUM(H58:I58)</f>
        <v>0</v>
      </c>
      <c r="K58" s="18">
        <v>0</v>
      </c>
      <c r="L58" s="79">
        <f t="shared" ref="L58:L73" si="17">(G58-D58)/D58</f>
        <v>9.0909090909090912E-2</v>
      </c>
      <c r="M58" s="148">
        <f t="shared" ref="M58:M73" si="18">(G58-(J58+K58))/G58</f>
        <v>1</v>
      </c>
      <c r="N58" s="37"/>
    </row>
    <row r="59" spans="1:54" ht="17.100000000000001" customHeight="1" x14ac:dyDescent="0.25">
      <c r="A59" s="72"/>
      <c r="B59" s="204"/>
      <c r="C59" s="4" t="s">
        <v>34</v>
      </c>
      <c r="D59" s="205">
        <v>12</v>
      </c>
      <c r="E59" s="9">
        <v>2</v>
      </c>
      <c r="F59" s="7">
        <v>1</v>
      </c>
      <c r="G59" s="14">
        <f t="shared" si="15"/>
        <v>11</v>
      </c>
      <c r="H59" s="205">
        <v>0</v>
      </c>
      <c r="I59" s="25">
        <v>0</v>
      </c>
      <c r="J59" s="200">
        <f t="shared" si="16"/>
        <v>0</v>
      </c>
      <c r="K59" s="18">
        <v>0</v>
      </c>
      <c r="L59" s="79">
        <f t="shared" si="17"/>
        <v>-8.3333333333333329E-2</v>
      </c>
      <c r="M59" s="148">
        <f t="shared" si="18"/>
        <v>1</v>
      </c>
      <c r="N59" s="37"/>
    </row>
    <row r="60" spans="1:54" ht="17.100000000000001" customHeight="1" x14ac:dyDescent="0.25">
      <c r="A60" s="72"/>
      <c r="B60" s="2" t="s">
        <v>56</v>
      </c>
      <c r="C60" s="206" t="s">
        <v>33</v>
      </c>
      <c r="D60" s="205">
        <v>15</v>
      </c>
      <c r="E60" s="9">
        <v>0</v>
      </c>
      <c r="F60" s="7">
        <v>0</v>
      </c>
      <c r="G60" s="14">
        <f t="shared" si="15"/>
        <v>15</v>
      </c>
      <c r="H60" s="205"/>
      <c r="I60" s="25"/>
      <c r="J60" s="200">
        <f t="shared" si="16"/>
        <v>0</v>
      </c>
      <c r="K60" s="18">
        <v>0</v>
      </c>
      <c r="L60" s="79">
        <f t="shared" si="17"/>
        <v>0</v>
      </c>
      <c r="M60" s="148">
        <f t="shared" si="18"/>
        <v>1</v>
      </c>
      <c r="N60" s="37"/>
    </row>
    <row r="61" spans="1:54" ht="17.100000000000001" customHeight="1" x14ac:dyDescent="0.25">
      <c r="A61" s="72"/>
      <c r="B61" s="3" t="s">
        <v>57</v>
      </c>
      <c r="C61" s="207" t="s">
        <v>3</v>
      </c>
      <c r="D61" s="205">
        <v>12</v>
      </c>
      <c r="E61" s="9">
        <v>2</v>
      </c>
      <c r="F61" s="7">
        <v>0</v>
      </c>
      <c r="G61" s="14">
        <f t="shared" si="15"/>
        <v>10</v>
      </c>
      <c r="H61" s="205"/>
      <c r="I61" s="25"/>
      <c r="J61" s="200">
        <f t="shared" si="16"/>
        <v>0</v>
      </c>
      <c r="K61" s="18">
        <v>0</v>
      </c>
      <c r="L61" s="79">
        <f t="shared" si="17"/>
        <v>-0.16666666666666666</v>
      </c>
      <c r="M61" s="148">
        <f t="shared" si="18"/>
        <v>1</v>
      </c>
      <c r="N61" s="37"/>
    </row>
    <row r="62" spans="1:54" ht="17.100000000000001" customHeight="1" x14ac:dyDescent="0.25">
      <c r="A62" s="72"/>
      <c r="B62" s="4" t="s">
        <v>58</v>
      </c>
      <c r="C62" s="206" t="s">
        <v>32</v>
      </c>
      <c r="D62" s="205">
        <v>12</v>
      </c>
      <c r="E62" s="9">
        <v>0</v>
      </c>
      <c r="F62" s="7">
        <v>0</v>
      </c>
      <c r="G62" s="14">
        <f t="shared" si="15"/>
        <v>12</v>
      </c>
      <c r="H62" s="205"/>
      <c r="I62" s="25"/>
      <c r="J62" s="200">
        <f t="shared" si="16"/>
        <v>0</v>
      </c>
      <c r="K62" s="18">
        <v>0</v>
      </c>
      <c r="L62" s="79">
        <f t="shared" si="17"/>
        <v>0</v>
      </c>
      <c r="M62" s="148">
        <f t="shared" si="18"/>
        <v>1</v>
      </c>
      <c r="N62" s="37"/>
    </row>
    <row r="63" spans="1:54" s="8" customFormat="1" ht="17.100000000000001" customHeight="1" x14ac:dyDescent="0.25">
      <c r="A63" s="72"/>
      <c r="B63" s="208" t="s">
        <v>59</v>
      </c>
      <c r="C63" s="4" t="s">
        <v>32</v>
      </c>
      <c r="D63" s="205">
        <v>24</v>
      </c>
      <c r="E63" s="9">
        <v>0</v>
      </c>
      <c r="F63" s="7">
        <v>0</v>
      </c>
      <c r="G63" s="14">
        <f t="shared" si="15"/>
        <v>24</v>
      </c>
      <c r="H63" s="205">
        <v>0</v>
      </c>
      <c r="I63" s="25">
        <v>0</v>
      </c>
      <c r="J63" s="200">
        <f t="shared" si="16"/>
        <v>0</v>
      </c>
      <c r="K63" s="18">
        <v>0</v>
      </c>
      <c r="L63" s="79">
        <f t="shared" si="17"/>
        <v>0</v>
      </c>
      <c r="M63" s="148">
        <f t="shared" si="18"/>
        <v>1</v>
      </c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</row>
    <row r="64" spans="1:54" s="8" customFormat="1" ht="17.100000000000001" customHeight="1" x14ac:dyDescent="0.25">
      <c r="A64" s="72"/>
      <c r="B64" s="202" t="s">
        <v>60</v>
      </c>
      <c r="C64" s="4" t="s">
        <v>17</v>
      </c>
      <c r="D64" s="94">
        <v>13</v>
      </c>
      <c r="E64" s="9">
        <v>0</v>
      </c>
      <c r="F64" s="203">
        <v>0</v>
      </c>
      <c r="G64" s="14">
        <f t="shared" si="15"/>
        <v>13</v>
      </c>
      <c r="H64" s="94"/>
      <c r="I64" s="95"/>
      <c r="J64" s="25">
        <f t="shared" si="16"/>
        <v>0</v>
      </c>
      <c r="K64" s="209">
        <v>0</v>
      </c>
      <c r="L64" s="210">
        <f t="shared" si="17"/>
        <v>0</v>
      </c>
      <c r="M64" s="148">
        <f t="shared" si="18"/>
        <v>1</v>
      </c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</row>
    <row r="65" spans="1:54" s="8" customFormat="1" ht="17.100000000000001" customHeight="1" x14ac:dyDescent="0.25">
      <c r="A65" s="72"/>
      <c r="B65" s="204"/>
      <c r="C65" s="4" t="s">
        <v>34</v>
      </c>
      <c r="D65" s="205">
        <v>13</v>
      </c>
      <c r="E65" s="9">
        <v>0</v>
      </c>
      <c r="F65" s="7">
        <v>0</v>
      </c>
      <c r="G65" s="14">
        <f t="shared" si="15"/>
        <v>13</v>
      </c>
      <c r="H65" s="205"/>
      <c r="I65" s="25"/>
      <c r="J65" s="25">
        <f t="shared" si="16"/>
        <v>0</v>
      </c>
      <c r="K65" s="209">
        <v>0</v>
      </c>
      <c r="L65" s="210">
        <f t="shared" si="17"/>
        <v>0</v>
      </c>
      <c r="M65" s="148">
        <f t="shared" si="18"/>
        <v>1</v>
      </c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</row>
    <row r="66" spans="1:54" ht="17.100000000000001" customHeight="1" x14ac:dyDescent="0.25">
      <c r="A66" s="72"/>
      <c r="B66" s="211" t="s">
        <v>77</v>
      </c>
      <c r="C66" s="4" t="s">
        <v>78</v>
      </c>
      <c r="D66" s="205">
        <v>16</v>
      </c>
      <c r="E66" s="9">
        <v>3</v>
      </c>
      <c r="F66" s="7">
        <v>4</v>
      </c>
      <c r="G66" s="13">
        <f t="shared" si="15"/>
        <v>17</v>
      </c>
      <c r="H66" s="205">
        <v>0</v>
      </c>
      <c r="I66" s="25">
        <v>0</v>
      </c>
      <c r="J66" s="25">
        <f t="shared" si="16"/>
        <v>0</v>
      </c>
      <c r="K66" s="209">
        <v>0</v>
      </c>
      <c r="L66" s="210">
        <f t="shared" si="17"/>
        <v>6.25E-2</v>
      </c>
      <c r="M66" s="148">
        <f t="shared" si="18"/>
        <v>1</v>
      </c>
      <c r="N66" s="37"/>
    </row>
    <row r="67" spans="1:54" ht="17.100000000000001" customHeight="1" x14ac:dyDescent="0.25">
      <c r="A67" s="72"/>
      <c r="B67" s="208" t="s">
        <v>76</v>
      </c>
      <c r="C67" s="4" t="s">
        <v>32</v>
      </c>
      <c r="D67" s="205">
        <v>13</v>
      </c>
      <c r="E67" s="9">
        <v>7</v>
      </c>
      <c r="F67" s="7">
        <v>0</v>
      </c>
      <c r="G67" s="13">
        <f t="shared" si="15"/>
        <v>6</v>
      </c>
      <c r="H67" s="205">
        <v>0</v>
      </c>
      <c r="I67" s="25">
        <v>0</v>
      </c>
      <c r="J67" s="25">
        <f t="shared" si="16"/>
        <v>0</v>
      </c>
      <c r="K67" s="209">
        <v>0</v>
      </c>
      <c r="L67" s="210">
        <f t="shared" si="17"/>
        <v>-0.53846153846153844</v>
      </c>
      <c r="M67" s="148">
        <v>1</v>
      </c>
      <c r="N67" s="37"/>
    </row>
    <row r="68" spans="1:54" ht="17.100000000000001" customHeight="1" thickBot="1" x14ac:dyDescent="0.3">
      <c r="A68" s="72"/>
      <c r="B68" s="208" t="s">
        <v>75</v>
      </c>
      <c r="C68" s="207" t="s">
        <v>3</v>
      </c>
      <c r="D68" s="121">
        <v>28</v>
      </c>
      <c r="E68" s="9">
        <v>9</v>
      </c>
      <c r="F68" s="12">
        <v>0</v>
      </c>
      <c r="G68" s="13">
        <f t="shared" si="15"/>
        <v>19</v>
      </c>
      <c r="H68" s="121">
        <v>2</v>
      </c>
      <c r="I68" s="97">
        <v>0</v>
      </c>
      <c r="J68" s="200">
        <f t="shared" ref="J68:J69" si="19">SUM(H68:I68)</f>
        <v>2</v>
      </c>
      <c r="K68" s="123">
        <v>0</v>
      </c>
      <c r="L68" s="102">
        <f t="shared" ref="L68:L72" si="20">(G68-D68)/D68</f>
        <v>-0.32142857142857145</v>
      </c>
      <c r="M68" s="161">
        <f>(G68-(J68+K68))/G68</f>
        <v>0.89473684210526316</v>
      </c>
      <c r="N68" s="37"/>
    </row>
    <row r="69" spans="1:54" ht="17.100000000000001" customHeight="1" thickTop="1" thickBot="1" x14ac:dyDescent="0.3">
      <c r="A69" s="72"/>
      <c r="B69" s="208" t="s">
        <v>85</v>
      </c>
      <c r="C69" s="207" t="s">
        <v>4</v>
      </c>
      <c r="D69" s="98">
        <v>20</v>
      </c>
      <c r="E69" s="9">
        <v>7</v>
      </c>
      <c r="F69" s="11">
        <v>0</v>
      </c>
      <c r="G69" s="13">
        <f t="shared" si="15"/>
        <v>13</v>
      </c>
      <c r="H69" s="98">
        <v>0</v>
      </c>
      <c r="I69" s="99">
        <v>0</v>
      </c>
      <c r="J69" s="26">
        <f t="shared" si="19"/>
        <v>0</v>
      </c>
      <c r="K69" s="212">
        <v>0</v>
      </c>
      <c r="L69" s="102">
        <f t="shared" si="20"/>
        <v>-0.35</v>
      </c>
      <c r="M69" s="161">
        <f t="shared" ref="M69:M71" si="21">(G69-(J69+K69))/G69</f>
        <v>1</v>
      </c>
      <c r="N69" s="37"/>
    </row>
    <row r="70" spans="1:54" ht="17.100000000000001" customHeight="1" thickTop="1" thickBot="1" x14ac:dyDescent="0.3">
      <c r="A70" s="72"/>
      <c r="B70" s="208" t="s">
        <v>82</v>
      </c>
      <c r="C70" s="207" t="s">
        <v>78</v>
      </c>
      <c r="D70" s="98">
        <v>18</v>
      </c>
      <c r="E70" s="9">
        <v>3</v>
      </c>
      <c r="F70" s="11">
        <v>0</v>
      </c>
      <c r="G70" s="13">
        <f t="shared" si="15"/>
        <v>15</v>
      </c>
      <c r="H70" s="98">
        <v>0</v>
      </c>
      <c r="I70" s="99">
        <v>0</v>
      </c>
      <c r="J70" s="26">
        <v>0</v>
      </c>
      <c r="K70" s="212">
        <v>0</v>
      </c>
      <c r="L70" s="102">
        <f t="shared" si="20"/>
        <v>-0.16666666666666666</v>
      </c>
      <c r="M70" s="161">
        <f t="shared" si="21"/>
        <v>1</v>
      </c>
      <c r="N70" s="37"/>
    </row>
    <row r="71" spans="1:54" ht="17.100000000000001" customHeight="1" thickTop="1" thickBot="1" x14ac:dyDescent="0.3">
      <c r="A71" s="72"/>
      <c r="B71" s="208" t="s">
        <v>83</v>
      </c>
      <c r="C71" s="207" t="s">
        <v>33</v>
      </c>
      <c r="D71" s="98">
        <v>18</v>
      </c>
      <c r="E71" s="9">
        <v>14</v>
      </c>
      <c r="F71" s="11">
        <v>6</v>
      </c>
      <c r="G71" s="13">
        <f t="shared" si="15"/>
        <v>10</v>
      </c>
      <c r="H71" s="98">
        <v>0</v>
      </c>
      <c r="I71" s="99">
        <v>0</v>
      </c>
      <c r="J71" s="26">
        <v>0</v>
      </c>
      <c r="K71" s="212">
        <v>0</v>
      </c>
      <c r="L71" s="102">
        <f t="shared" si="20"/>
        <v>-0.44444444444444442</v>
      </c>
      <c r="M71" s="161">
        <f t="shared" si="21"/>
        <v>1</v>
      </c>
      <c r="N71" s="37"/>
    </row>
    <row r="72" spans="1:54" ht="17.100000000000001" customHeight="1" thickTop="1" thickBot="1" x14ac:dyDescent="0.3">
      <c r="A72" s="72"/>
      <c r="B72" s="208" t="s">
        <v>84</v>
      </c>
      <c r="C72" s="207" t="s">
        <v>33</v>
      </c>
      <c r="D72" s="121">
        <v>19</v>
      </c>
      <c r="E72" s="9">
        <v>1</v>
      </c>
      <c r="F72" s="12">
        <v>0</v>
      </c>
      <c r="G72" s="13">
        <f t="shared" si="15"/>
        <v>18</v>
      </c>
      <c r="H72" s="121">
        <v>0</v>
      </c>
      <c r="I72" s="97">
        <v>0</v>
      </c>
      <c r="J72" s="200">
        <f t="shared" si="16"/>
        <v>0</v>
      </c>
      <c r="K72" s="123">
        <v>0</v>
      </c>
      <c r="L72" s="102">
        <f t="shared" si="20"/>
        <v>-5.2631578947368418E-2</v>
      </c>
      <c r="M72" s="161">
        <f t="shared" si="18"/>
        <v>1</v>
      </c>
      <c r="N72" s="37"/>
    </row>
    <row r="73" spans="1:54" ht="17.100000000000001" customHeight="1" thickTop="1" thickBot="1" x14ac:dyDescent="0.35">
      <c r="A73" s="104"/>
      <c r="B73" s="163" t="s">
        <v>36</v>
      </c>
      <c r="C73" s="213"/>
      <c r="D73" s="214">
        <f>SUM(D57:D72)</f>
        <v>268</v>
      </c>
      <c r="E73" s="215">
        <f t="shared" ref="E73:G73" si="22">SUM(E57:E72)</f>
        <v>49</v>
      </c>
      <c r="F73" s="108">
        <f t="shared" si="22"/>
        <v>13</v>
      </c>
      <c r="G73" s="110">
        <f t="shared" si="22"/>
        <v>232</v>
      </c>
      <c r="H73" s="109">
        <f>SUM(H57:H72)</f>
        <v>2</v>
      </c>
      <c r="I73" s="108">
        <f t="shared" ref="I73:J73" si="23">SUM(I57:I72)</f>
        <v>0</v>
      </c>
      <c r="J73" s="110">
        <f t="shared" si="23"/>
        <v>2</v>
      </c>
      <c r="K73" s="111">
        <f>SUM(K57:K72)</f>
        <v>0</v>
      </c>
      <c r="L73" s="216">
        <f t="shared" si="17"/>
        <v>-0.13432835820895522</v>
      </c>
      <c r="M73" s="217">
        <f t="shared" si="18"/>
        <v>0.99137931034482762</v>
      </c>
      <c r="N73" s="37"/>
    </row>
    <row r="74" spans="1:54" ht="17.100000000000001" customHeight="1" thickBot="1" x14ac:dyDescent="0.35">
      <c r="A74" s="195"/>
      <c r="B74" s="173"/>
      <c r="C74" s="173"/>
      <c r="D74" s="218"/>
      <c r="E74" s="218"/>
      <c r="F74" s="218"/>
      <c r="G74" s="218"/>
      <c r="H74" s="218"/>
      <c r="I74" s="218"/>
      <c r="J74" s="218"/>
      <c r="K74" s="219"/>
      <c r="L74" s="220"/>
      <c r="M74" s="102"/>
      <c r="N74" s="37"/>
    </row>
    <row r="75" spans="1:54" ht="20.25" customHeight="1" thickBot="1" x14ac:dyDescent="0.3">
      <c r="A75" s="221" t="s">
        <v>37</v>
      </c>
      <c r="B75" s="222" t="s">
        <v>62</v>
      </c>
      <c r="C75" s="223"/>
      <c r="D75" s="224">
        <f>D29</f>
        <v>23</v>
      </c>
      <c r="E75" s="225">
        <f>E29</f>
        <v>9</v>
      </c>
      <c r="F75" s="225">
        <f>F29</f>
        <v>0</v>
      </c>
      <c r="G75" s="226">
        <f>D75-E75+F75</f>
        <v>14</v>
      </c>
      <c r="H75" s="224">
        <f>H29</f>
        <v>0</v>
      </c>
      <c r="I75" s="225">
        <f>H29</f>
        <v>0</v>
      </c>
      <c r="J75" s="227">
        <f>J29</f>
        <v>0</v>
      </c>
      <c r="K75" s="228">
        <f>K29</f>
        <v>0</v>
      </c>
      <c r="L75" s="229">
        <f>(G75-D75)/D75</f>
        <v>-0.39130434782608697</v>
      </c>
      <c r="M75" s="230">
        <f>(G75-(J75+K75))/G75</f>
        <v>1</v>
      </c>
      <c r="N75" s="37"/>
    </row>
    <row r="76" spans="1:54" ht="17.100000000000001" customHeight="1" thickBot="1" x14ac:dyDescent="0.35">
      <c r="A76" s="195"/>
      <c r="B76" s="173"/>
      <c r="C76" s="173"/>
      <c r="D76" s="218"/>
      <c r="E76" s="218"/>
      <c r="F76" s="218"/>
      <c r="G76" s="218"/>
      <c r="H76" s="218"/>
      <c r="I76" s="218"/>
      <c r="J76" s="218"/>
      <c r="K76" s="219"/>
      <c r="L76" s="220"/>
      <c r="M76" s="231"/>
      <c r="N76" s="37"/>
    </row>
    <row r="77" spans="1:54" ht="20.25" customHeight="1" thickBot="1" x14ac:dyDescent="0.3">
      <c r="A77" s="221" t="s">
        <v>37</v>
      </c>
      <c r="B77" s="222" t="s">
        <v>5</v>
      </c>
      <c r="C77" s="223"/>
      <c r="D77" s="224">
        <f>SUM(D73,D75)</f>
        <v>291</v>
      </c>
      <c r="E77" s="224">
        <f t="shared" ref="E77:K77" si="24">SUM(E73,E75)</f>
        <v>58</v>
      </c>
      <c r="F77" s="224">
        <f t="shared" si="24"/>
        <v>13</v>
      </c>
      <c r="G77" s="226">
        <f>D77-E77+F77</f>
        <v>246</v>
      </c>
      <c r="H77" s="224">
        <f t="shared" si="24"/>
        <v>2</v>
      </c>
      <c r="I77" s="224">
        <f t="shared" si="24"/>
        <v>0</v>
      </c>
      <c r="J77" s="232">
        <f t="shared" si="24"/>
        <v>2</v>
      </c>
      <c r="K77" s="228">
        <f t="shared" si="24"/>
        <v>0</v>
      </c>
      <c r="L77" s="229">
        <f>(G77-D77)/D77</f>
        <v>-0.15463917525773196</v>
      </c>
      <c r="M77" s="233">
        <f>(G77-(J77+K77))/G77</f>
        <v>0.99186991869918695</v>
      </c>
      <c r="N77" s="37"/>
    </row>
    <row r="78" spans="1:54" ht="17.100000000000001" customHeight="1" thickBot="1" x14ac:dyDescent="0.3">
      <c r="A78" s="234"/>
      <c r="B78" s="235"/>
      <c r="C78" s="234"/>
      <c r="D78" s="236"/>
      <c r="E78" s="236"/>
      <c r="F78" s="236"/>
      <c r="G78" s="236"/>
      <c r="H78" s="237"/>
      <c r="I78" s="237"/>
      <c r="J78" s="237"/>
      <c r="K78" s="238"/>
      <c r="L78" s="239"/>
      <c r="M78" s="239"/>
      <c r="N78" s="37"/>
    </row>
    <row r="79" spans="1:54" ht="24" customHeight="1" thickBot="1" x14ac:dyDescent="0.3">
      <c r="A79" s="240" t="s">
        <v>38</v>
      </c>
      <c r="B79" s="241"/>
      <c r="C79" s="242"/>
      <c r="D79" s="243">
        <f>SUM(D51,D77)</f>
        <v>640</v>
      </c>
      <c r="E79" s="244">
        <f t="shared" ref="E79:K79" si="25">SUM(E51,E77)</f>
        <v>97</v>
      </c>
      <c r="F79" s="244">
        <f t="shared" si="25"/>
        <v>29</v>
      </c>
      <c r="G79" s="245">
        <f>D79-E79+F79</f>
        <v>572</v>
      </c>
      <c r="H79" s="246">
        <f t="shared" si="25"/>
        <v>33</v>
      </c>
      <c r="I79" s="244">
        <f t="shared" si="25"/>
        <v>2</v>
      </c>
      <c r="J79" s="247">
        <f t="shared" si="25"/>
        <v>31</v>
      </c>
      <c r="K79" s="245">
        <f t="shared" si="25"/>
        <v>15</v>
      </c>
      <c r="L79" s="248">
        <f>(G79-D79)/D79</f>
        <v>-0.10625</v>
      </c>
      <c r="M79" s="233">
        <f>(G79-(J79+K79))/G79</f>
        <v>0.91958041958041958</v>
      </c>
      <c r="N79" s="37"/>
    </row>
    <row r="80" spans="1:54" ht="18" customHeight="1" x14ac:dyDescent="0.25">
      <c r="A80" s="249"/>
      <c r="B80" s="249"/>
      <c r="C80" s="249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</row>
    <row r="81" spans="1:13" ht="18" customHeight="1" x14ac:dyDescent="0.25">
      <c r="A81" s="23"/>
      <c r="B81" s="23"/>
      <c r="C81" s="23"/>
      <c r="G81" s="22"/>
      <c r="H81" s="22"/>
      <c r="I81" s="22"/>
      <c r="K81" s="21"/>
      <c r="L81" s="21"/>
      <c r="M81" s="21"/>
    </row>
    <row r="82" spans="1:13" ht="17.100000000000001" customHeight="1" x14ac:dyDescent="0.25">
      <c r="A82" s="21"/>
      <c r="B82" s="21"/>
      <c r="C82" s="21"/>
      <c r="G82" s="22"/>
      <c r="H82" s="22"/>
      <c r="I82" s="22"/>
      <c r="K82" s="21"/>
      <c r="L82" s="21"/>
      <c r="M82" s="21"/>
    </row>
    <row r="83" spans="1:13" ht="17.100000000000001" customHeight="1" x14ac:dyDescent="0.25"/>
    <row r="84" spans="1:13" ht="17.100000000000001" customHeight="1" x14ac:dyDescent="0.25"/>
  </sheetData>
  <mergeCells count="83">
    <mergeCell ref="B38:B39"/>
    <mergeCell ref="B58:B59"/>
    <mergeCell ref="B12:B13"/>
    <mergeCell ref="B14:B15"/>
    <mergeCell ref="B20:B23"/>
    <mergeCell ref="B36:B37"/>
    <mergeCell ref="B34:B35"/>
    <mergeCell ref="B40:B42"/>
    <mergeCell ref="A82:C82"/>
    <mergeCell ref="G82:I82"/>
    <mergeCell ref="K82:M82"/>
    <mergeCell ref="J4:J5"/>
    <mergeCell ref="L3:L5"/>
    <mergeCell ref="K81:M81"/>
    <mergeCell ref="G81:I81"/>
    <mergeCell ref="A81:C81"/>
    <mergeCell ref="M51:M52"/>
    <mergeCell ref="C54:C56"/>
    <mergeCell ref="D54:G54"/>
    <mergeCell ref="H54:J54"/>
    <mergeCell ref="K54:K56"/>
    <mergeCell ref="M54:M56"/>
    <mergeCell ref="F55:F56"/>
    <mergeCell ref="H55:H56"/>
    <mergeCell ref="D1:M1"/>
    <mergeCell ref="D31:G31"/>
    <mergeCell ref="H31:J31"/>
    <mergeCell ref="K31:K33"/>
    <mergeCell ref="M31:M33"/>
    <mergeCell ref="F32:F33"/>
    <mergeCell ref="H32:H33"/>
    <mergeCell ref="I32:I33"/>
    <mergeCell ref="J32:J33"/>
    <mergeCell ref="M3:M5"/>
    <mergeCell ref="K3:K5"/>
    <mergeCell ref="D3:G3"/>
    <mergeCell ref="H3:J3"/>
    <mergeCell ref="F4:F5"/>
    <mergeCell ref="H4:H5"/>
    <mergeCell ref="I4:I5"/>
    <mergeCell ref="A31:A33"/>
    <mergeCell ref="B31:B33"/>
    <mergeCell ref="C31:C33"/>
    <mergeCell ref="A79:C79"/>
    <mergeCell ref="B45:B47"/>
    <mergeCell ref="B43:B44"/>
    <mergeCell ref="A57:A73"/>
    <mergeCell ref="B73:C73"/>
    <mergeCell ref="B49:C49"/>
    <mergeCell ref="A34:A49"/>
    <mergeCell ref="B77:C77"/>
    <mergeCell ref="B51:C52"/>
    <mergeCell ref="A54:A56"/>
    <mergeCell ref="B54:B56"/>
    <mergeCell ref="B75:C75"/>
    <mergeCell ref="B64:B65"/>
    <mergeCell ref="A1:C1"/>
    <mergeCell ref="A6:A23"/>
    <mergeCell ref="B26:C26"/>
    <mergeCell ref="A24:A26"/>
    <mergeCell ref="A27:A29"/>
    <mergeCell ref="B29:C29"/>
    <mergeCell ref="A3:A5"/>
    <mergeCell ref="B10:B11"/>
    <mergeCell ref="B7:B8"/>
    <mergeCell ref="B24:B25"/>
    <mergeCell ref="C3:C5"/>
    <mergeCell ref="B3:B5"/>
    <mergeCell ref="B16:B17"/>
    <mergeCell ref="B18:B19"/>
    <mergeCell ref="L31:L33"/>
    <mergeCell ref="L54:L56"/>
    <mergeCell ref="D51:D52"/>
    <mergeCell ref="E51:E52"/>
    <mergeCell ref="F51:F52"/>
    <mergeCell ref="G51:G52"/>
    <mergeCell ref="H51:H52"/>
    <mergeCell ref="I51:I52"/>
    <mergeCell ref="J51:J52"/>
    <mergeCell ref="K51:K52"/>
    <mergeCell ref="J55:J56"/>
    <mergeCell ref="I55:I56"/>
    <mergeCell ref="L51:L52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39" sqref="E39"/>
    </sheetView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Munka1</vt:lpstr>
      <vt:lpstr>Munka4</vt:lpstr>
      <vt:lpstr>Munka2</vt:lpstr>
      <vt:lpstr>Munka3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Jászay Zoltán</dc:creator>
  <cp:lastModifiedBy>Nagyné Sztankovics Nikolett</cp:lastModifiedBy>
  <cp:lastPrinted>2024-01-19T06:37:17Z</cp:lastPrinted>
  <dcterms:created xsi:type="dcterms:W3CDTF">2000-08-23T15:19:44Z</dcterms:created>
  <dcterms:modified xsi:type="dcterms:W3CDTF">2025-10-29T18:56:43Z</dcterms:modified>
</cp:coreProperties>
</file>